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6605" windowHeight="7935" activeTab="0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E 2013" sheetId="9" r:id="rId9"/>
    <sheet name="OCTUBRE 2013" sheetId="10" r:id="rId10"/>
    <sheet name="NOVIEMBRE 2013" sheetId="11" r:id="rId11"/>
    <sheet name="DICIEMBRE 2013" sheetId="12" r:id="rId12"/>
  </sheets>
  <definedNames/>
  <calcPr fullCalcOnLoad="1"/>
</workbook>
</file>

<file path=xl/sharedStrings.xml><?xml version="1.0" encoding="utf-8"?>
<sst xmlns="http://schemas.openxmlformats.org/spreadsheetml/2006/main" count="862" uniqueCount="54">
  <si>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</si>
  <si>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</si>
  <si>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</si>
  <si>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</si>
  <si>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</si>
  <si>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</si>
  <si>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</si>
  <si>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</si>
  <si>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</si>
  <si>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</si>
  <si>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</si>
  <si>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</si>
  <si>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</si>
  <si>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</si>
  <si>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</si>
  <si>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</si>
  <si>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</si>
  <si>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</si>
  <si>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</si>
  <si>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</si>
  <si>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</si>
  <si>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</si>
  <si>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>COMPAÑIA DE SEGUROS DE VIDA CRUZ DEL SUR S.A.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</si>
  <si>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</si>
  <si>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</si>
  <si>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</si>
  <si>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</si>
  <si>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</si>
  <si>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</si>
  <si>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</si>
  <si>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</si>
  <si>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</si>
  <si>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</si>
  <si>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</si>
  <si>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</si>
  <si>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</si>
  <si>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 xml:space="preserve">CORPSEGUROS S.A. </t>
  </si>
  <si>
    <t>METLIFE CHILE SEGUROS DE VIDA (ex Interamericana *)</t>
  </si>
  <si>
    <t xml:space="preserve"> * Compañía resultante de la fusión impropia de MetLife e Interamericana, pasando esta última a ser continuadora legal de MetLife.</t>
  </si>
  <si>
    <t>ENERO 2013</t>
  </si>
  <si>
    <t>FEBRERO 2013</t>
  </si>
  <si>
    <t>MARZO 2013</t>
  </si>
  <si>
    <t>ABRIL 2013</t>
  </si>
  <si>
    <t>PRÉSTAMOS DE CONSUMO OTORGADOS EN PESOS ($)</t>
  </si>
  <si>
    <t>PRÉSTAMOS COMPLEMENTARIOS VIVIENDA OTORGADOS EN UNIDADES DE FOMENTO (UF)</t>
  </si>
  <si>
    <t>PRÉSTAMOS COMERCIALES OTORGADOS EN PESOS ($)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</si>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</sst>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0"/>
    <numFmt numFmtId="173" formatCode="_-* #,##0_-;\-* #,##0_-;_-* &quot;-&quot;??_-;_-@_-"/>
    <numFmt numFmtId="174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1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2" fillId="33" borderId="0" xfId="54" applyFont="1" applyFill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4" fillId="34" borderId="10" xfId="54" applyNumberFormat="1" applyFont="1" applyFill="1" applyBorder="1" applyAlignment="1" applyProtection="1">
      <alignment horizontal="center"/>
      <protection locked="0"/>
    </xf>
    <xf numFmtId="0" fontId="4" fillId="34" borderId="11" xfId="54" applyNumberFormat="1" applyFont="1" applyFill="1" applyBorder="1" applyAlignment="1" applyProtection="1">
      <alignment horizontal="center"/>
      <protection locked="0"/>
    </xf>
    <xf numFmtId="0" fontId="4" fillId="34" borderId="12" xfId="54" applyNumberFormat="1" applyFont="1" applyFill="1" applyBorder="1" applyAlignment="1" applyProtection="1">
      <alignment horizontal="center"/>
      <protection locked="0"/>
    </xf>
    <xf numFmtId="0" fontId="4" fillId="34" borderId="13" xfId="54" applyNumberFormat="1" applyFont="1" applyFill="1" applyBorder="1" applyAlignment="1" applyProtection="1">
      <alignment horizontal="center"/>
      <protection locked="0"/>
    </xf>
    <xf numFmtId="0" fontId="4" fillId="34" borderId="14" xfId="54" applyNumberFormat="1" applyFont="1" applyFill="1" applyBorder="1" applyAlignment="1" applyProtection="1">
      <alignment horizontal="center"/>
      <protection locked="0"/>
    </xf>
    <xf numFmtId="0" fontId="4" fillId="34" borderId="15" xfId="54" applyNumberFormat="1" applyFont="1" applyFill="1" applyBorder="1" applyAlignment="1" applyProtection="1">
      <alignment horizontal="center"/>
      <protection locked="0"/>
    </xf>
    <xf numFmtId="49" fontId="4" fillId="34" borderId="16" xfId="54" applyNumberFormat="1" applyFont="1" applyFill="1" applyBorder="1" applyAlignment="1" applyProtection="1">
      <alignment horizontal="center"/>
      <protection locked="0"/>
    </xf>
    <xf numFmtId="49" fontId="4" fillId="34" borderId="17" xfId="54" applyNumberFormat="1" applyFont="1" applyFill="1" applyBorder="1" applyAlignment="1" applyProtection="1">
      <alignment horizontal="center"/>
      <protection locked="0"/>
    </xf>
    <xf numFmtId="49" fontId="4" fillId="34" borderId="18" xfId="54" applyNumberFormat="1" applyFont="1" applyFill="1" applyBorder="1" applyAlignment="1" applyProtection="1">
      <alignment horizontal="center"/>
      <protection locked="0"/>
    </xf>
    <xf numFmtId="3" fontId="4" fillId="33" borderId="19" xfId="54" applyNumberFormat="1" applyFont="1" applyFill="1" applyBorder="1" applyAlignment="1" applyProtection="1">
      <alignment/>
      <protection locked="0"/>
    </xf>
    <xf numFmtId="2" fontId="4" fillId="33" borderId="20" xfId="54" applyNumberFormat="1" applyFont="1" applyFill="1" applyBorder="1" applyAlignment="1" applyProtection="1">
      <alignment/>
      <protection locked="0"/>
    </xf>
    <xf numFmtId="0" fontId="8" fillId="0" borderId="21" xfId="54" applyNumberFormat="1" applyFont="1" applyFill="1" applyBorder="1" applyAlignment="1" applyProtection="1">
      <alignment horizontal="left" vertical="center"/>
      <protection locked="0"/>
    </xf>
    <xf numFmtId="4" fontId="9" fillId="0" borderId="0" xfId="54" applyNumberFormat="1" applyFont="1" applyFill="1" applyBorder="1" applyAlignment="1">
      <alignment/>
      <protection/>
    </xf>
    <xf numFmtId="0" fontId="4" fillId="0" borderId="22" xfId="54" applyNumberFormat="1" applyFont="1" applyFill="1" applyBorder="1" applyAlignment="1" applyProtection="1">
      <alignment horizontal="left"/>
      <protection locked="0"/>
    </xf>
    <xf numFmtId="0" fontId="4" fillId="0" borderId="22" xfId="54" applyFont="1" applyFill="1" applyBorder="1" applyAlignment="1">
      <alignment horizontal="left"/>
      <protection/>
    </xf>
    <xf numFmtId="0" fontId="5" fillId="33" borderId="0" xfId="54" applyFont="1" applyFill="1">
      <alignment vertical="center"/>
      <protection/>
    </xf>
    <xf numFmtId="0" fontId="2" fillId="33" borderId="0" xfId="54" applyFont="1" applyFill="1">
      <alignment vertical="center"/>
      <protection/>
    </xf>
    <xf numFmtId="0" fontId="0" fillId="33" borderId="23" xfId="54" applyNumberFormat="1" applyFont="1" applyFill="1" applyBorder="1" applyAlignment="1" applyProtection="1">
      <alignment horizontal="left"/>
      <protection locked="0"/>
    </xf>
    <xf numFmtId="0" fontId="4" fillId="0" borderId="24" xfId="54" applyNumberFormat="1" applyFont="1" applyFill="1" applyBorder="1" applyAlignment="1" applyProtection="1">
      <alignment horizontal="left"/>
      <protection locked="0"/>
    </xf>
    <xf numFmtId="0" fontId="4" fillId="0" borderId="24" xfId="54" applyFont="1" applyFill="1" applyBorder="1" applyAlignment="1">
      <alignment horizontal="left"/>
      <protection/>
    </xf>
    <xf numFmtId="171" fontId="4" fillId="0" borderId="15" xfId="47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9" fillId="0" borderId="25" xfId="54" applyNumberFormat="1" applyFont="1" applyFill="1" applyBorder="1" applyAlignment="1" applyProtection="1">
      <alignment horizontal="right" vertical="center"/>
      <protection locked="0"/>
    </xf>
    <xf numFmtId="171" fontId="9" fillId="0" borderId="26" xfId="47" applyNumberFormat="1" applyFont="1" applyFill="1" applyBorder="1" applyAlignment="1">
      <alignment horizontal="right"/>
    </xf>
    <xf numFmtId="49" fontId="11" fillId="33" borderId="0" xfId="54" applyNumberFormat="1" applyFont="1" applyFill="1" applyAlignment="1">
      <alignment horizontal="left"/>
      <protection/>
    </xf>
    <xf numFmtId="0" fontId="0" fillId="33" borderId="0" xfId="54" applyFont="1" applyFill="1">
      <alignment vertical="center"/>
      <protection/>
    </xf>
    <xf numFmtId="173" fontId="4" fillId="0" borderId="13" xfId="49" applyNumberFormat="1" applyFont="1" applyFill="1" applyBorder="1" applyAlignment="1">
      <alignment/>
    </xf>
    <xf numFmtId="3" fontId="4" fillId="0" borderId="27" xfId="54" applyNumberFormat="1" applyFont="1" applyFill="1" applyBorder="1" applyAlignment="1" applyProtection="1">
      <alignment horizontal="right"/>
      <protection locked="0"/>
    </xf>
    <xf numFmtId="173" fontId="4" fillId="0" borderId="0" xfId="49" applyNumberFormat="1" applyFont="1" applyFill="1" applyAlignment="1">
      <alignment/>
    </xf>
    <xf numFmtId="4" fontId="9" fillId="0" borderId="26" xfId="54" applyNumberFormat="1" applyFont="1" applyFill="1" applyBorder="1" applyAlignment="1" applyProtection="1">
      <alignment vertical="center"/>
      <protection locked="0"/>
    </xf>
    <xf numFmtId="3" fontId="0" fillId="33" borderId="0" xfId="54" applyNumberFormat="1" applyFont="1" applyFill="1">
      <alignment vertical="center"/>
      <protection/>
    </xf>
    <xf numFmtId="4" fontId="0" fillId="33" borderId="0" xfId="54" applyNumberFormat="1" applyFont="1" applyFill="1">
      <alignment vertical="center"/>
      <protection/>
    </xf>
    <xf numFmtId="173" fontId="4" fillId="0" borderId="13" xfId="49" applyNumberFormat="1" applyFont="1" applyBorder="1" applyAlignment="1">
      <alignment/>
    </xf>
    <xf numFmtId="3" fontId="7" fillId="0" borderId="13" xfId="54" applyNumberFormat="1" applyFont="1" applyFill="1" applyBorder="1" applyAlignment="1">
      <alignment horizontal="right"/>
      <protection/>
    </xf>
    <xf numFmtId="3" fontId="4" fillId="0" borderId="13" xfId="54" applyNumberFormat="1" applyFont="1" applyFill="1" applyBorder="1" applyAlignment="1">
      <alignment horizontal="right"/>
      <protection/>
    </xf>
    <xf numFmtId="3" fontId="4" fillId="0" borderId="27" xfId="54" applyNumberFormat="1" applyFont="1" applyFill="1" applyBorder="1" applyAlignment="1">
      <alignment horizontal="right"/>
      <protection/>
    </xf>
    <xf numFmtId="0" fontId="4" fillId="0" borderId="13" xfId="54" applyFont="1" applyFill="1" applyBorder="1" applyAlignment="1">
      <alignment horizontal="right"/>
      <protection/>
    </xf>
    <xf numFmtId="171" fontId="4" fillId="0" borderId="15" xfId="47" applyFont="1" applyFill="1" applyBorder="1" applyAlignment="1">
      <alignment horizontal="right"/>
    </xf>
    <xf numFmtId="0" fontId="4" fillId="33" borderId="0" xfId="54" applyFont="1" applyFill="1">
      <alignment vertical="center"/>
      <protection/>
    </xf>
    <xf numFmtId="172" fontId="4" fillId="33" borderId="0" xfId="54" applyNumberFormat="1" applyFont="1" applyFill="1">
      <alignment vertical="center"/>
      <protection/>
    </xf>
    <xf numFmtId="2" fontId="4" fillId="33" borderId="0" xfId="54" applyNumberFormat="1" applyFont="1" applyFill="1">
      <alignment vertical="center"/>
      <protection/>
    </xf>
    <xf numFmtId="0" fontId="0" fillId="0" borderId="0" xfId="53" applyFont="1">
      <alignment/>
      <protection/>
    </xf>
    <xf numFmtId="0" fontId="4" fillId="35" borderId="10" xfId="54" applyNumberFormat="1" applyFont="1" applyFill="1" applyBorder="1" applyAlignment="1" applyProtection="1">
      <alignment horizontal="center"/>
      <protection locked="0"/>
    </xf>
    <xf numFmtId="0" fontId="4" fillId="35" borderId="11" xfId="54" applyNumberFormat="1" applyFont="1" applyFill="1" applyBorder="1" applyAlignment="1" applyProtection="1">
      <alignment horizontal="center"/>
      <protection locked="0"/>
    </xf>
    <xf numFmtId="4" fontId="4" fillId="35" borderId="12" xfId="54" applyNumberFormat="1" applyFont="1" applyFill="1" applyBorder="1" applyAlignment="1" applyProtection="1">
      <alignment horizontal="center"/>
      <protection locked="0"/>
    </xf>
    <xf numFmtId="0" fontId="4" fillId="35" borderId="13" xfId="54" applyNumberFormat="1" applyFont="1" applyFill="1" applyBorder="1" applyAlignment="1" applyProtection="1">
      <alignment horizontal="center"/>
      <protection locked="0"/>
    </xf>
    <xf numFmtId="0" fontId="4" fillId="35" borderId="14" xfId="54" applyNumberFormat="1" applyFont="1" applyFill="1" applyBorder="1" applyAlignment="1" applyProtection="1">
      <alignment horizontal="center"/>
      <protection locked="0"/>
    </xf>
    <xf numFmtId="4" fontId="4" fillId="35" borderId="15" xfId="54" applyNumberFormat="1" applyFont="1" applyFill="1" applyBorder="1" applyAlignment="1" applyProtection="1">
      <alignment horizontal="center"/>
      <protection locked="0"/>
    </xf>
    <xf numFmtId="49" fontId="4" fillId="35" borderId="16" xfId="54" applyNumberFormat="1" applyFont="1" applyFill="1" applyBorder="1" applyAlignment="1" applyProtection="1">
      <alignment horizontal="center"/>
      <protection locked="0"/>
    </xf>
    <xf numFmtId="49" fontId="4" fillId="35" borderId="17" xfId="54" applyNumberFormat="1" applyFont="1" applyFill="1" applyBorder="1" applyAlignment="1" applyProtection="1">
      <alignment horizontal="center"/>
      <protection locked="0"/>
    </xf>
    <xf numFmtId="4" fontId="4" fillId="35" borderId="18" xfId="54" applyNumberFormat="1" applyFont="1" applyFill="1" applyBorder="1" applyAlignment="1" applyProtection="1">
      <alignment horizontal="center"/>
      <protection locked="0"/>
    </xf>
    <xf numFmtId="3" fontId="9" fillId="0" borderId="28" xfId="54" applyNumberFormat="1" applyFont="1" applyFill="1" applyBorder="1" applyAlignment="1" applyProtection="1">
      <alignment horizontal="right" vertical="center"/>
      <protection locked="0"/>
    </xf>
    <xf numFmtId="171" fontId="4" fillId="0" borderId="15" xfId="47" applyFont="1" applyFill="1" applyBorder="1" applyAlignment="1">
      <alignment/>
    </xf>
    <xf numFmtId="0" fontId="7" fillId="0" borderId="24" xfId="54" applyFont="1" applyFill="1" applyBorder="1" applyAlignment="1">
      <alignment horizontal="left"/>
      <protection/>
    </xf>
    <xf numFmtId="3" fontId="9" fillId="0" borderId="25" xfId="54" applyNumberFormat="1" applyFont="1" applyFill="1" applyBorder="1" applyAlignment="1" applyProtection="1">
      <alignment vertical="center"/>
      <protection locked="0"/>
    </xf>
    <xf numFmtId="0" fontId="4" fillId="33" borderId="19" xfId="54" applyNumberFormat="1" applyFont="1" applyFill="1" applyBorder="1" applyAlignment="1" applyProtection="1">
      <alignment horizontal="right"/>
      <protection locked="0"/>
    </xf>
    <xf numFmtId="0" fontId="4" fillId="33" borderId="29" xfId="54" applyNumberFormat="1" applyFont="1" applyFill="1" applyBorder="1" applyAlignment="1" applyProtection="1">
      <alignment/>
      <protection locked="0"/>
    </xf>
    <xf numFmtId="173" fontId="4" fillId="0" borderId="27" xfId="49" applyNumberFormat="1" applyFont="1" applyFill="1" applyBorder="1" applyAlignment="1">
      <alignment/>
    </xf>
    <xf numFmtId="173" fontId="4" fillId="0" borderId="30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35" borderId="31" xfId="54" applyNumberFormat="1" applyFont="1" applyFill="1" applyBorder="1" applyAlignment="1" applyProtection="1">
      <alignment horizontal="left" vertical="center"/>
      <protection locked="0"/>
    </xf>
    <xf numFmtId="0" fontId="6" fillId="35" borderId="22" xfId="54" applyNumberFormat="1" applyFont="1" applyFill="1" applyBorder="1" applyAlignment="1" applyProtection="1">
      <alignment horizontal="left" vertical="center"/>
      <protection locked="0"/>
    </xf>
    <xf numFmtId="0" fontId="6" fillId="35" borderId="32" xfId="54" applyNumberFormat="1" applyFont="1" applyFill="1" applyBorder="1" applyAlignment="1" applyProtection="1">
      <alignment horizontal="left" vertical="center"/>
      <protection locked="0"/>
    </xf>
    <xf numFmtId="0" fontId="4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.1484375" style="0" customWidth="1"/>
    <col min="2" max="2" width="50.7109375" style="0" customWidth="1"/>
    <col min="3" max="7" width="14.7109375" style="0" customWidth="1"/>
  </cols>
  <sheetData>
    <row r="1" spans="2:7" ht="15.75">
      <c r="B1" s="4" t="s">
        <v>0</v>
      </c>
      <c r="C1" s="22"/>
      <c r="D1" s="22"/>
      <c r="E1" s="22"/>
      <c r="F1" s="22"/>
      <c r="G1" s="22"/>
    </row>
    <row r="2" spans="2:7" ht="15.75">
      <c r="B2" s="31" t="s">
        <v>39</v>
      </c>
      <c r="C2" s="22"/>
      <c r="D2" s="22"/>
      <c r="E2" s="22"/>
      <c r="F2" s="22"/>
      <c r="G2" s="22"/>
    </row>
    <row r="3" spans="2:7" ht="6" customHeight="1">
      <c r="B3" s="5"/>
      <c r="C3" s="32"/>
      <c r="D3" s="32"/>
      <c r="E3" s="32"/>
      <c r="F3" s="32"/>
      <c r="G3" s="32"/>
    </row>
    <row r="4" spans="2:7" ht="15" thickBot="1">
      <c r="B4" s="21" t="s">
        <v>1</v>
      </c>
      <c r="C4" s="21"/>
      <c r="D4" s="21"/>
      <c r="E4" s="21"/>
      <c r="F4" s="21"/>
      <c r="G4" s="21"/>
    </row>
    <row r="5" spans="2:7" ht="12.75">
      <c r="B5" s="67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8" t="s">
        <v>7</v>
      </c>
    </row>
    <row r="6" spans="2:7" ht="12.75">
      <c r="B6" s="68"/>
      <c r="C6" s="9" t="s">
        <v>8</v>
      </c>
      <c r="D6" s="9" t="s">
        <v>9</v>
      </c>
      <c r="E6" s="10" t="s">
        <v>10</v>
      </c>
      <c r="F6" s="10" t="s">
        <v>11</v>
      </c>
      <c r="G6" s="11" t="s">
        <v>12</v>
      </c>
    </row>
    <row r="7" spans="2:7" ht="12.75">
      <c r="B7" s="69"/>
      <c r="C7" s="12" t="s">
        <v>13</v>
      </c>
      <c r="D7" s="12" t="s">
        <v>14</v>
      </c>
      <c r="E7" s="12" t="s">
        <v>15</v>
      </c>
      <c r="F7" s="13" t="s">
        <v>16</v>
      </c>
      <c r="G7" s="14" t="s">
        <v>17</v>
      </c>
    </row>
    <row r="8" spans="2:7" ht="12.75">
      <c r="B8" s="23"/>
      <c r="C8" s="15"/>
      <c r="D8" s="15"/>
      <c r="E8" s="62"/>
      <c r="F8" s="63"/>
      <c r="G8" s="16"/>
    </row>
    <row r="9" spans="2:8" ht="12.75">
      <c r="B9" s="24" t="s">
        <v>18</v>
      </c>
      <c r="C9" s="33">
        <v>755</v>
      </c>
      <c r="D9" s="33">
        <v>635014996</v>
      </c>
      <c r="E9" s="33">
        <f aca="true" t="shared" si="0" ref="E9:E20">+D9/C9</f>
        <v>841079.4649006623</v>
      </c>
      <c r="F9" s="64">
        <v>50</v>
      </c>
      <c r="G9" s="59">
        <v>1.73</v>
      </c>
      <c r="H9" s="66"/>
    </row>
    <row r="10" spans="2:8" ht="12.75">
      <c r="B10" s="24" t="s">
        <v>19</v>
      </c>
      <c r="C10" s="33">
        <v>275</v>
      </c>
      <c r="D10" s="33">
        <v>266192202</v>
      </c>
      <c r="E10" s="33">
        <f t="shared" si="0"/>
        <v>967971.6436363637</v>
      </c>
      <c r="F10" s="64">
        <v>47</v>
      </c>
      <c r="G10" s="59">
        <v>1.9</v>
      </c>
      <c r="H10" s="66"/>
    </row>
    <row r="11" spans="2:8" ht="12.75">
      <c r="B11" s="24" t="s">
        <v>20</v>
      </c>
      <c r="C11" s="33">
        <v>481</v>
      </c>
      <c r="D11" s="33">
        <v>364410142</v>
      </c>
      <c r="E11" s="33">
        <f t="shared" si="0"/>
        <v>757609.4428274428</v>
      </c>
      <c r="F11" s="64">
        <v>38</v>
      </c>
      <c r="G11" s="59">
        <v>1.86</v>
      </c>
      <c r="H11" s="66"/>
    </row>
    <row r="12" spans="2:8" ht="12.75">
      <c r="B12" s="24" t="s">
        <v>21</v>
      </c>
      <c r="C12" s="33">
        <v>39</v>
      </c>
      <c r="D12" s="33">
        <v>21631251</v>
      </c>
      <c r="E12" s="33">
        <f t="shared" si="0"/>
        <v>554647.4615384615</v>
      </c>
      <c r="F12" s="64">
        <v>19</v>
      </c>
      <c r="G12" s="59">
        <v>1.42</v>
      </c>
      <c r="H12" s="66"/>
    </row>
    <row r="13" spans="2:8" ht="12.75">
      <c r="B13" s="24" t="s">
        <v>22</v>
      </c>
      <c r="C13" s="33">
        <v>165</v>
      </c>
      <c r="D13" s="33">
        <v>160505431</v>
      </c>
      <c r="E13" s="33">
        <f t="shared" si="0"/>
        <v>972760.1878787879</v>
      </c>
      <c r="F13" s="64">
        <v>53</v>
      </c>
      <c r="G13" s="59">
        <v>1.99</v>
      </c>
      <c r="H13" s="66"/>
    </row>
    <row r="14" spans="2:8" ht="12.75">
      <c r="B14" s="25" t="s">
        <v>36</v>
      </c>
      <c r="C14" s="33">
        <v>313</v>
      </c>
      <c r="D14" s="33">
        <v>259564693</v>
      </c>
      <c r="E14" s="33">
        <f t="shared" si="0"/>
        <v>829280.1693290735</v>
      </c>
      <c r="F14" s="64">
        <v>43</v>
      </c>
      <c r="G14" s="59">
        <v>1.89</v>
      </c>
      <c r="H14" s="66"/>
    </row>
    <row r="15" spans="2:8" ht="12.75">
      <c r="B15" s="24" t="s">
        <v>37</v>
      </c>
      <c r="C15" s="33">
        <v>803</v>
      </c>
      <c r="D15" s="33">
        <v>847618826</v>
      </c>
      <c r="E15" s="33">
        <f t="shared" si="0"/>
        <v>1055565.1631382317</v>
      </c>
      <c r="F15" s="64">
        <v>48</v>
      </c>
      <c r="G15" s="59">
        <v>2.11</v>
      </c>
      <c r="H15" s="66"/>
    </row>
    <row r="16" spans="2:8" ht="12.75">
      <c r="B16" s="24" t="s">
        <v>23</v>
      </c>
      <c r="C16" s="33">
        <v>181</v>
      </c>
      <c r="D16" s="33">
        <v>122695904</v>
      </c>
      <c r="E16" s="33">
        <f t="shared" si="0"/>
        <v>677877.9226519337</v>
      </c>
      <c r="F16" s="64">
        <v>51</v>
      </c>
      <c r="G16" s="59">
        <v>1.96</v>
      </c>
      <c r="H16" s="66"/>
    </row>
    <row r="17" spans="2:8" ht="12.75">
      <c r="B17" s="25" t="s">
        <v>24</v>
      </c>
      <c r="C17" s="33">
        <v>648</v>
      </c>
      <c r="D17" s="33">
        <v>1537872660</v>
      </c>
      <c r="E17" s="33">
        <f t="shared" si="0"/>
        <v>2373260.277777778</v>
      </c>
      <c r="F17" s="64">
        <v>56</v>
      </c>
      <c r="G17" s="59">
        <v>1.37</v>
      </c>
      <c r="H17" s="66"/>
    </row>
    <row r="18" spans="2:8" ht="12.75">
      <c r="B18" s="25" t="s">
        <v>25</v>
      </c>
      <c r="C18" s="33">
        <v>732</v>
      </c>
      <c r="D18" s="33">
        <v>1109791523</v>
      </c>
      <c r="E18" s="33">
        <f t="shared" si="0"/>
        <v>1516108.6379781421</v>
      </c>
      <c r="F18" s="64">
        <v>54</v>
      </c>
      <c r="G18" s="59">
        <v>1.97</v>
      </c>
      <c r="H18" s="66"/>
    </row>
    <row r="19" spans="2:8" ht="12.75">
      <c r="B19" s="24" t="s">
        <v>26</v>
      </c>
      <c r="C19" s="33">
        <v>233</v>
      </c>
      <c r="D19" s="33">
        <v>181184421</v>
      </c>
      <c r="E19" s="33">
        <f t="shared" si="0"/>
        <v>777615.5407725322</v>
      </c>
      <c r="F19" s="64">
        <v>36</v>
      </c>
      <c r="G19" s="59">
        <v>1.76</v>
      </c>
      <c r="H19" s="66"/>
    </row>
    <row r="20" spans="2:8" ht="12.75">
      <c r="B20" s="24" t="s">
        <v>27</v>
      </c>
      <c r="C20" s="33">
        <v>277</v>
      </c>
      <c r="D20" s="33">
        <v>209891170</v>
      </c>
      <c r="E20" s="35">
        <f t="shared" si="0"/>
        <v>757729.8555956678</v>
      </c>
      <c r="F20" s="33">
        <v>56</v>
      </c>
      <c r="G20" s="59">
        <v>1.73</v>
      </c>
      <c r="H20" s="66"/>
    </row>
    <row r="21" spans="2:7" ht="13.5" thickBot="1">
      <c r="B21" s="60"/>
      <c r="C21" s="33"/>
      <c r="D21" s="65"/>
      <c r="E21" s="35"/>
      <c r="F21" s="33"/>
      <c r="G21" s="59"/>
    </row>
    <row r="22" spans="2:7" ht="13.5" thickBot="1">
      <c r="B22" s="17" t="s">
        <v>28</v>
      </c>
      <c r="C22" s="61">
        <f>SUM(C9:C20)</f>
        <v>4902</v>
      </c>
      <c r="D22" s="61">
        <f>SUM(D9:D20)</f>
        <v>5716373219</v>
      </c>
      <c r="E22" s="61">
        <f>D22/C22</f>
        <v>1166130.807629539</v>
      </c>
      <c r="F22" s="61">
        <f>((F9*D9)+(F10*D10)+(F11*D11)+(F12*D12)+(F13*D13)+(D14*F14)+(D15*F15)+(D16*F16)+(D17*F17)+(D18*F18)+(D19*F19)+(D20*F20))/D22</f>
        <v>50.63661374818991</v>
      </c>
      <c r="G22" s="36">
        <f>((G9*D9)+(G10*D10)+(G11*D11)+(G12*D12)+(G13*D13)+(G14*D14)+(D15*G15)+(D16*G16)+(D17*G17)+(D18*G18)+(D19*G19)+(D20*G20))/D22</f>
        <v>1.771573321260779</v>
      </c>
    </row>
    <row r="23" spans="2:7" ht="12.75">
      <c r="B23" s="5" t="s">
        <v>38</v>
      </c>
      <c r="C23" s="37"/>
      <c r="D23" s="37"/>
      <c r="E23" s="37"/>
      <c r="F23" s="37"/>
      <c r="G23" s="18"/>
    </row>
    <row r="24" spans="2:7" ht="6" customHeight="1">
      <c r="B24" s="5"/>
      <c r="C24" s="37"/>
      <c r="D24" s="37"/>
      <c r="E24" s="37"/>
      <c r="F24" s="37"/>
      <c r="G24" s="18"/>
    </row>
    <row r="25" spans="2:7" ht="15" thickBot="1">
      <c r="B25" s="21" t="s">
        <v>29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8" s="1" customFormat="1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  <c r="H27"/>
    </row>
    <row r="28" spans="2:10" s="1" customFormat="1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  <c r="H28"/>
      <c r="J28" s="2">
        <v>20958.67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18</v>
      </c>
      <c r="C30" s="33">
        <v>23</v>
      </c>
      <c r="D30" s="33">
        <v>136420106</v>
      </c>
      <c r="E30" s="35">
        <f>+D30/C30</f>
        <v>5931308.956521739</v>
      </c>
      <c r="F30" s="33">
        <v>343</v>
      </c>
      <c r="G30" s="59">
        <v>5.78</v>
      </c>
    </row>
    <row r="31" spans="2:7" ht="12.75">
      <c r="B31" s="24" t="s">
        <v>22</v>
      </c>
      <c r="C31" s="33">
        <v>7</v>
      </c>
      <c r="D31" s="33">
        <v>107241317</v>
      </c>
      <c r="E31" s="35">
        <f>+D31/C31</f>
        <v>15320188.142857144</v>
      </c>
      <c r="F31" s="33">
        <v>340</v>
      </c>
      <c r="G31" s="59">
        <v>5.63</v>
      </c>
    </row>
    <row r="32" spans="2:7" ht="12.75">
      <c r="B32" s="19" t="s">
        <v>26</v>
      </c>
      <c r="C32" s="33">
        <v>1</v>
      </c>
      <c r="D32" s="33">
        <v>2448132</v>
      </c>
      <c r="E32" s="35">
        <f>+D32/C32</f>
        <v>2448132</v>
      </c>
      <c r="F32" s="33">
        <v>360</v>
      </c>
      <c r="G32" s="59">
        <v>4.94</v>
      </c>
    </row>
    <row r="33" spans="2:7" ht="13.5" thickBot="1">
      <c r="B33" s="20"/>
      <c r="C33" s="40"/>
      <c r="D33" s="41"/>
      <c r="E33" s="42"/>
      <c r="F33" s="43"/>
      <c r="G33" s="44"/>
    </row>
    <row r="34" spans="2:7" ht="13.5" thickBot="1">
      <c r="B34" s="17" t="s">
        <v>28</v>
      </c>
      <c r="C34" s="29">
        <f>SUM(C30:C32)</f>
        <v>31</v>
      </c>
      <c r="D34" s="29">
        <f>SUM(D30:D32)</f>
        <v>246109555</v>
      </c>
      <c r="E34" s="58">
        <f>D34/C34</f>
        <v>7939017.903225807</v>
      </c>
      <c r="F34" s="29">
        <f>(+F30*D30+F31*D31+F32*D32)/D34</f>
        <v>341.8618657776209</v>
      </c>
      <c r="G34" s="30">
        <f>+((+G30*D30)+(+G31*D31)+(+G32*D32))/D34</f>
        <v>5.706282307771431</v>
      </c>
    </row>
    <row r="35" spans="2:7" ht="6" customHeight="1">
      <c r="B35" s="32"/>
      <c r="C35" s="37"/>
      <c r="D35" s="37"/>
      <c r="E35" s="32"/>
      <c r="F35" s="32"/>
      <c r="G35" s="32"/>
    </row>
    <row r="36" spans="2:7" ht="12.75">
      <c r="B36" s="5" t="s">
        <v>31</v>
      </c>
      <c r="C36" s="45"/>
      <c r="D36" s="45"/>
      <c r="E36" s="46"/>
      <c r="F36" s="45"/>
      <c r="G36" s="45"/>
    </row>
    <row r="37" spans="2:7" ht="12.75">
      <c r="B37" s="5" t="s">
        <v>32</v>
      </c>
      <c r="C37" s="45"/>
      <c r="D37" s="45"/>
      <c r="E37" s="45"/>
      <c r="F37" s="45"/>
      <c r="G37" s="45"/>
    </row>
    <row r="38" spans="2:7" ht="12.75">
      <c r="B38" s="5" t="s">
        <v>33</v>
      </c>
      <c r="C38" s="45"/>
      <c r="D38" s="45"/>
      <c r="E38" s="45"/>
      <c r="F38" s="45"/>
      <c r="G38" s="47"/>
    </row>
    <row r="39" spans="2:7" ht="12.75">
      <c r="B39" s="5" t="s">
        <v>34</v>
      </c>
      <c r="C39" s="45"/>
      <c r="D39" s="45"/>
      <c r="E39" s="45"/>
      <c r="F39" s="45"/>
      <c r="G39" s="45"/>
    </row>
    <row r="40" spans="2:7" ht="12.75">
      <c r="B40" s="5" t="s">
        <v>35</v>
      </c>
      <c r="C40" s="45"/>
      <c r="D40" s="45"/>
      <c r="E40" s="45"/>
      <c r="F40" s="45"/>
      <c r="G40" s="45"/>
    </row>
    <row r="41" spans="2:7" ht="12.75">
      <c r="B41" s="70"/>
      <c r="C41" s="70"/>
      <c r="D41" s="70"/>
      <c r="E41" s="70"/>
      <c r="F41" s="70"/>
      <c r="G41" s="70"/>
    </row>
    <row r="42" spans="2:7" ht="12.75">
      <c r="B42" s="48"/>
      <c r="C42" s="48"/>
      <c r="D42" s="48"/>
      <c r="E42" s="48"/>
      <c r="F42" s="48"/>
      <c r="G42" s="48"/>
    </row>
    <row r="43" spans="2:8" s="3" customFormat="1" ht="6" customHeight="1">
      <c r="B43" s="48"/>
      <c r="C43" s="48"/>
      <c r="D43" s="48"/>
      <c r="E43" s="48"/>
      <c r="F43" s="48"/>
      <c r="G43" s="48"/>
      <c r="H43"/>
    </row>
    <row r="44" spans="2:8" s="3" customFormat="1" ht="12.75">
      <c r="B44"/>
      <c r="C44"/>
      <c r="D44"/>
      <c r="E44"/>
      <c r="F44"/>
      <c r="G44"/>
      <c r="H44"/>
    </row>
  </sheetData>
  <sheetProtection/>
  <mergeCells count="3">
    <mergeCell ref="B5:B7"/>
    <mergeCell ref="B26:B28"/>
    <mergeCell ref="B41:G4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7:G7 C28:G28" numberStoredAsText="1"/>
    <ignoredError sqref="C22:G22 C34:G3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I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51</v>
      </c>
      <c r="C3" s="22"/>
      <c r="D3" s="22"/>
      <c r="E3" s="22"/>
      <c r="F3" s="22"/>
      <c r="G3" s="22"/>
    </row>
    <row r="4" spans="2:7" ht="4.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9" ht="12.75">
      <c r="B10" s="24" t="s">
        <v>18</v>
      </c>
      <c r="C10" s="33">
        <v>868</v>
      </c>
      <c r="D10" s="33">
        <v>826463166</v>
      </c>
      <c r="E10" s="33">
        <f aca="true" t="shared" si="0" ref="E10:E21">+D10/C10</f>
        <v>952146.5046082949</v>
      </c>
      <c r="F10" s="64">
        <v>52</v>
      </c>
      <c r="G10" s="59">
        <v>1.71</v>
      </c>
      <c r="H10" s="66"/>
      <c r="I10" s="66"/>
    </row>
    <row r="11" spans="2:9" ht="12.75">
      <c r="B11" s="24" t="s">
        <v>19</v>
      </c>
      <c r="C11" s="33">
        <v>209</v>
      </c>
      <c r="D11" s="33">
        <v>229286516</v>
      </c>
      <c r="E11" s="33">
        <f t="shared" si="0"/>
        <v>1097064.6698564594</v>
      </c>
      <c r="F11" s="64">
        <v>51</v>
      </c>
      <c r="G11" s="59">
        <v>1.81</v>
      </c>
      <c r="H11" s="66"/>
      <c r="I11" s="66"/>
    </row>
    <row r="12" spans="2:9" ht="12.75">
      <c r="B12" s="24" t="s">
        <v>20</v>
      </c>
      <c r="C12" s="33">
        <v>507</v>
      </c>
      <c r="D12" s="33">
        <v>423658124</v>
      </c>
      <c r="E12" s="33">
        <f t="shared" si="0"/>
        <v>835617.6015779093</v>
      </c>
      <c r="F12" s="64">
        <v>39</v>
      </c>
      <c r="G12" s="59">
        <v>1.81</v>
      </c>
      <c r="H12" s="66"/>
      <c r="I12" s="66"/>
    </row>
    <row r="13" spans="2:9" ht="12.75">
      <c r="B13" s="24" t="s">
        <v>21</v>
      </c>
      <c r="C13" s="33">
        <v>62</v>
      </c>
      <c r="D13" s="33">
        <v>40871717</v>
      </c>
      <c r="E13" s="33">
        <f t="shared" si="0"/>
        <v>659221.2419354839</v>
      </c>
      <c r="F13" s="64">
        <v>25</v>
      </c>
      <c r="G13" s="59">
        <v>1.69</v>
      </c>
      <c r="H13" s="66"/>
      <c r="I13" s="66"/>
    </row>
    <row r="14" spans="2:9" ht="12.75">
      <c r="B14" s="24" t="s">
        <v>22</v>
      </c>
      <c r="C14" s="33">
        <v>155</v>
      </c>
      <c r="D14" s="33">
        <v>182708617</v>
      </c>
      <c r="E14" s="33">
        <f t="shared" si="0"/>
        <v>1178765.270967742</v>
      </c>
      <c r="F14" s="64">
        <v>50</v>
      </c>
      <c r="G14" s="59">
        <v>1.7</v>
      </c>
      <c r="H14" s="66"/>
      <c r="I14" s="66"/>
    </row>
    <row r="15" spans="2:9" ht="12.75">
      <c r="B15" s="25" t="s">
        <v>36</v>
      </c>
      <c r="C15" s="33">
        <v>402</v>
      </c>
      <c r="D15" s="33">
        <v>367800522</v>
      </c>
      <c r="E15" s="33">
        <f t="shared" si="0"/>
        <v>914926.671641791</v>
      </c>
      <c r="F15" s="64">
        <v>43</v>
      </c>
      <c r="G15" s="59">
        <v>1.81</v>
      </c>
      <c r="H15" s="66"/>
      <c r="I15" s="66"/>
    </row>
    <row r="16" spans="2:9" ht="12.75">
      <c r="B16" s="24" t="s">
        <v>37</v>
      </c>
      <c r="C16" s="33">
        <v>1014</v>
      </c>
      <c r="D16" s="33">
        <v>1314035929</v>
      </c>
      <c r="E16" s="33">
        <f t="shared" si="0"/>
        <v>1295893.4211045364</v>
      </c>
      <c r="F16" s="64">
        <v>54</v>
      </c>
      <c r="G16" s="59">
        <v>1.85</v>
      </c>
      <c r="H16" s="66"/>
      <c r="I16" s="66"/>
    </row>
    <row r="17" spans="2:9" ht="12.75">
      <c r="B17" s="24" t="s">
        <v>23</v>
      </c>
      <c r="C17" s="33">
        <v>90</v>
      </c>
      <c r="D17" s="33">
        <v>67553651</v>
      </c>
      <c r="E17" s="33">
        <f t="shared" si="0"/>
        <v>750596.1222222223</v>
      </c>
      <c r="F17" s="64">
        <v>53</v>
      </c>
      <c r="G17" s="59">
        <v>1.9</v>
      </c>
      <c r="H17" s="66"/>
      <c r="I17" s="66"/>
    </row>
    <row r="18" spans="2:9" ht="12.75">
      <c r="B18" s="25" t="s">
        <v>24</v>
      </c>
      <c r="C18" s="33">
        <v>732</v>
      </c>
      <c r="D18" s="33">
        <v>1522344752</v>
      </c>
      <c r="E18" s="33">
        <f t="shared" si="0"/>
        <v>2079705.9453551914</v>
      </c>
      <c r="F18" s="64">
        <v>69</v>
      </c>
      <c r="G18" s="59">
        <v>1.6</v>
      </c>
      <c r="H18" s="66"/>
      <c r="I18" s="66"/>
    </row>
    <row r="19" spans="2:9" ht="12.75">
      <c r="B19" s="25" t="s">
        <v>25</v>
      </c>
      <c r="C19" s="33">
        <v>486</v>
      </c>
      <c r="D19" s="33">
        <v>726451935</v>
      </c>
      <c r="E19" s="33">
        <f t="shared" si="0"/>
        <v>1494757.0679012346</v>
      </c>
      <c r="F19" s="64">
        <v>53</v>
      </c>
      <c r="G19" s="59">
        <v>1.96</v>
      </c>
      <c r="H19" s="66"/>
      <c r="I19" s="66"/>
    </row>
    <row r="20" spans="2:9" ht="12.75">
      <c r="B20" s="24" t="s">
        <v>26</v>
      </c>
      <c r="C20" s="33">
        <v>85</v>
      </c>
      <c r="D20" s="33">
        <v>136674673</v>
      </c>
      <c r="E20" s="33">
        <f t="shared" si="0"/>
        <v>1607937.3294117646</v>
      </c>
      <c r="F20" s="64">
        <v>36</v>
      </c>
      <c r="G20" s="59">
        <v>1.72</v>
      </c>
      <c r="H20" s="66"/>
      <c r="I20" s="66"/>
    </row>
    <row r="21" spans="2:9" ht="12.75">
      <c r="B21" s="24" t="s">
        <v>27</v>
      </c>
      <c r="C21" s="33">
        <v>232</v>
      </c>
      <c r="D21" s="33">
        <v>166285075</v>
      </c>
      <c r="E21" s="35">
        <f t="shared" si="0"/>
        <v>716746.0129310344</v>
      </c>
      <c r="F21" s="33">
        <v>54</v>
      </c>
      <c r="G21" s="59">
        <v>1.7</v>
      </c>
      <c r="H21" s="66"/>
      <c r="I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4842</v>
      </c>
      <c r="D23" s="61">
        <f>SUM(D10:D21)</f>
        <v>6004134677</v>
      </c>
      <c r="E23" s="61">
        <f>D23/C23</f>
        <v>1240011.2922346138</v>
      </c>
      <c r="F23" s="61">
        <f>((F10*D10)+(F11*D11)+(F12*D12)+(F13*D13)+(F14*D14)+(D15*F15)+(D16*F16)+(D17*F17)+(D18*F18)+(D19*F19)+(D20*F20)+(D21*F21))/D23</f>
        <v>54.82000889418091</v>
      </c>
      <c r="G23" s="36">
        <f>((G10*D10)+(G11*D11)+(G12*D12)+(G13*D13)+(G14*D14)+(G15*D15)+(D16*G16)+(D17*G17)+(D18*G18)+(D19*G19)+(D20*G20)+(D21*G21))/D23</f>
        <v>1.7616459395286148</v>
      </c>
    </row>
    <row r="24" spans="2:7" ht="7.5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/>
      <c r="D30" s="39"/>
      <c r="E30" s="35"/>
      <c r="F30" s="39"/>
      <c r="G30" s="26"/>
    </row>
    <row r="31" spans="2:7" ht="12.75">
      <c r="B31" s="19" t="s">
        <v>18</v>
      </c>
      <c r="C31" s="33">
        <v>23</v>
      </c>
      <c r="D31" s="33">
        <v>136723574</v>
      </c>
      <c r="E31" s="35">
        <f>+D31/C31</f>
        <v>5944503.217391305</v>
      </c>
      <c r="F31" s="33">
        <v>359</v>
      </c>
      <c r="G31" s="59">
        <v>5.89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23</v>
      </c>
      <c r="D33" s="29">
        <f>SUM(D30:D31)</f>
        <v>136723574</v>
      </c>
      <c r="E33" s="58">
        <f>D33/C33</f>
        <v>5944503.217391305</v>
      </c>
      <c r="F33" s="29">
        <f>(+F30*D30+F31*D31)/D33</f>
        <v>359</v>
      </c>
      <c r="G33" s="30">
        <f>+((+G30*D30)+(+G31*D31))/D33</f>
        <v>5.89</v>
      </c>
    </row>
    <row r="34" spans="2:7" ht="3.75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1</v>
      </c>
      <c r="D40" s="33">
        <v>228286778</v>
      </c>
      <c r="E40" s="35">
        <f>+D40/C40</f>
        <v>228286778</v>
      </c>
      <c r="F40" s="33">
        <v>13</v>
      </c>
      <c r="G40" s="59">
        <v>0.95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1</v>
      </c>
      <c r="D42" s="29">
        <f>SUM(D40:D40)</f>
        <v>228286778</v>
      </c>
      <c r="E42" s="58">
        <f>D42/C42</f>
        <v>228286778</v>
      </c>
      <c r="F42" s="29">
        <f>(+F40*D40)/D42</f>
        <v>13</v>
      </c>
      <c r="G42" s="30">
        <f>+((+G40*D40))/D42</f>
        <v>0.95</v>
      </c>
    </row>
    <row r="43" spans="2:7" ht="5.25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23:G23 C33:F33 C42:F42" unlockedFormula="1"/>
    <ignoredError sqref="C8:G8 C28:G28 C38:G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52</v>
      </c>
      <c r="C3" s="22"/>
      <c r="D3" s="22"/>
      <c r="E3" s="22"/>
      <c r="F3" s="22"/>
      <c r="G3" s="22"/>
    </row>
    <row r="4" spans="2:7" ht="4.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961</v>
      </c>
      <c r="D10" s="33">
        <v>934522804</v>
      </c>
      <c r="E10" s="33">
        <f aca="true" t="shared" si="0" ref="E10:E21">+D10/C10</f>
        <v>972448.2872008325</v>
      </c>
      <c r="F10" s="64">
        <v>53</v>
      </c>
      <c r="G10" s="59">
        <v>1.73</v>
      </c>
      <c r="H10" s="66"/>
    </row>
    <row r="11" spans="2:8" ht="12.75">
      <c r="B11" s="24" t="s">
        <v>19</v>
      </c>
      <c r="C11" s="33">
        <v>235</v>
      </c>
      <c r="D11" s="33">
        <v>267541682</v>
      </c>
      <c r="E11" s="33">
        <f t="shared" si="0"/>
        <v>1138475.2425531915</v>
      </c>
      <c r="F11" s="64">
        <v>51</v>
      </c>
      <c r="G11" s="59">
        <v>1.77</v>
      </c>
      <c r="H11" s="66"/>
    </row>
    <row r="12" spans="2:8" ht="12.75">
      <c r="B12" s="24" t="s">
        <v>20</v>
      </c>
      <c r="C12" s="33">
        <v>678</v>
      </c>
      <c r="D12" s="33">
        <v>598026561</v>
      </c>
      <c r="E12" s="33">
        <f t="shared" si="0"/>
        <v>882045.0752212389</v>
      </c>
      <c r="F12" s="64">
        <v>41</v>
      </c>
      <c r="G12" s="59">
        <v>1.84</v>
      </c>
      <c r="H12" s="66"/>
    </row>
    <row r="13" spans="2:8" ht="12.75">
      <c r="B13" s="24" t="s">
        <v>21</v>
      </c>
      <c r="C13" s="33">
        <v>39</v>
      </c>
      <c r="D13" s="33">
        <v>26579778</v>
      </c>
      <c r="E13" s="33">
        <f t="shared" si="0"/>
        <v>681532.7692307692</v>
      </c>
      <c r="F13" s="64">
        <v>26</v>
      </c>
      <c r="G13" s="59">
        <v>1.71</v>
      </c>
      <c r="H13" s="66"/>
    </row>
    <row r="14" spans="2:8" ht="12.75">
      <c r="B14" s="24" t="s">
        <v>22</v>
      </c>
      <c r="C14" s="33">
        <v>167</v>
      </c>
      <c r="D14" s="33">
        <v>177363382</v>
      </c>
      <c r="E14" s="33">
        <f t="shared" si="0"/>
        <v>1062056.1796407185</v>
      </c>
      <c r="F14" s="64">
        <v>50</v>
      </c>
      <c r="G14" s="59">
        <v>1.7</v>
      </c>
      <c r="H14" s="66"/>
    </row>
    <row r="15" spans="2:8" ht="12.75">
      <c r="B15" s="25" t="s">
        <v>36</v>
      </c>
      <c r="C15" s="33">
        <v>603</v>
      </c>
      <c r="D15" s="33">
        <v>531272906</v>
      </c>
      <c r="E15" s="33">
        <f t="shared" si="0"/>
        <v>881049.5953565505</v>
      </c>
      <c r="F15" s="64">
        <v>43</v>
      </c>
      <c r="G15" s="59">
        <v>1.85</v>
      </c>
      <c r="H15" s="66"/>
    </row>
    <row r="16" spans="2:8" ht="12.75">
      <c r="B16" s="24" t="s">
        <v>37</v>
      </c>
      <c r="C16" s="33">
        <v>1263</v>
      </c>
      <c r="D16" s="33">
        <v>1466442812</v>
      </c>
      <c r="E16" s="33">
        <f t="shared" si="0"/>
        <v>1161079.0277117973</v>
      </c>
      <c r="F16" s="64">
        <v>54</v>
      </c>
      <c r="G16" s="59">
        <v>1.86</v>
      </c>
      <c r="H16" s="66"/>
    </row>
    <row r="17" spans="2:8" ht="12.75">
      <c r="B17" s="24" t="s">
        <v>23</v>
      </c>
      <c r="C17" s="33">
        <v>135</v>
      </c>
      <c r="D17" s="33">
        <v>98498163</v>
      </c>
      <c r="E17" s="33">
        <f t="shared" si="0"/>
        <v>729616.0222222222</v>
      </c>
      <c r="F17" s="64">
        <v>52</v>
      </c>
      <c r="G17" s="59">
        <v>1.92</v>
      </c>
      <c r="H17" s="66"/>
    </row>
    <row r="18" spans="2:8" ht="12.75">
      <c r="B18" s="25" t="s">
        <v>24</v>
      </c>
      <c r="C18" s="33">
        <v>695</v>
      </c>
      <c r="D18" s="33">
        <v>1383918540</v>
      </c>
      <c r="E18" s="33">
        <f t="shared" si="0"/>
        <v>1991249.6978417267</v>
      </c>
      <c r="F18" s="64">
        <v>68</v>
      </c>
      <c r="G18" s="59">
        <v>1.6</v>
      </c>
      <c r="H18" s="66"/>
    </row>
    <row r="19" spans="2:8" ht="12.75">
      <c r="B19" s="25" t="s">
        <v>25</v>
      </c>
      <c r="C19" s="33">
        <v>537</v>
      </c>
      <c r="D19" s="33">
        <v>844848798</v>
      </c>
      <c r="E19" s="33">
        <f t="shared" si="0"/>
        <v>1573275.2290502794</v>
      </c>
      <c r="F19" s="64">
        <v>54</v>
      </c>
      <c r="G19" s="59">
        <v>1.97</v>
      </c>
      <c r="H19" s="66"/>
    </row>
    <row r="20" spans="2:8" ht="12.75">
      <c r="B20" s="24" t="s">
        <v>26</v>
      </c>
      <c r="C20" s="33">
        <v>46</v>
      </c>
      <c r="D20" s="33">
        <v>119974241</v>
      </c>
      <c r="E20" s="33">
        <f t="shared" si="0"/>
        <v>2608135.6739130435</v>
      </c>
      <c r="F20" s="64">
        <v>49</v>
      </c>
      <c r="G20" s="59">
        <v>1.52</v>
      </c>
      <c r="H20" s="66"/>
    </row>
    <row r="21" spans="2:8" ht="12.75">
      <c r="B21" s="24" t="s">
        <v>27</v>
      </c>
      <c r="C21" s="33">
        <v>269</v>
      </c>
      <c r="D21" s="33">
        <v>191093361</v>
      </c>
      <c r="E21" s="35">
        <f t="shared" si="0"/>
        <v>710384.2416356878</v>
      </c>
      <c r="F21" s="33">
        <v>55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5628</v>
      </c>
      <c r="D23" s="61">
        <f>SUM(D10:D21)</f>
        <v>6640083028</v>
      </c>
      <c r="E23" s="61">
        <f>D23/C23</f>
        <v>1179829.9623312012</v>
      </c>
      <c r="F23" s="61">
        <f>((F10*D10)+(F11*D11)+(F12*D12)+(F13*D13)+(F14*D14)+(D15*F15)+(D16*F16)+(D17*F17)+(D18*F18)+(D19*F19)+(D20*F20)+(D21*F21))/D23</f>
        <v>54.29516241901426</v>
      </c>
      <c r="G23" s="36">
        <f>((G10*D10)+(G11*D11)+(G12*D12)+(G13*D13)+(G14*D14)+(G15*D15)+(D16*G16)+(D17*G17)+(D18*G18)+(D19*G19)+(D20*G20)+(D21*G21))/D23</f>
        <v>1.7805511701713015</v>
      </c>
    </row>
    <row r="24" spans="2:7" ht="6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>
        <v>1</v>
      </c>
      <c r="D30" s="39">
        <v>3012451</v>
      </c>
      <c r="E30" s="35">
        <f>+D30/C30</f>
        <v>3012451</v>
      </c>
      <c r="F30" s="39">
        <v>252</v>
      </c>
      <c r="G30" s="26">
        <v>4.66</v>
      </c>
    </row>
    <row r="31" spans="2:7" ht="12.75">
      <c r="B31" s="19" t="s">
        <v>18</v>
      </c>
      <c r="C31" s="33">
        <v>31</v>
      </c>
      <c r="D31" s="33">
        <v>185670595</v>
      </c>
      <c r="E31" s="35">
        <f>+D31/C31</f>
        <v>5989374.0322580645</v>
      </c>
      <c r="F31" s="33">
        <v>360</v>
      </c>
      <c r="G31" s="59">
        <v>5.89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32</v>
      </c>
      <c r="D33" s="29">
        <f>SUM(D30:D31)</f>
        <v>188683046</v>
      </c>
      <c r="E33" s="58">
        <f>D33/C33</f>
        <v>5896345.1875</v>
      </c>
      <c r="F33" s="29">
        <f>(+F30*D30+F31*D31)/D33</f>
        <v>358.2757077813976</v>
      </c>
      <c r="G33" s="30">
        <f>+((+G30*D30)+(+G31*D31))/D33</f>
        <v>5.870362227510362</v>
      </c>
    </row>
    <row r="34" spans="2:7" ht="3.75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3</v>
      </c>
      <c r="D40" s="33">
        <v>345672217</v>
      </c>
      <c r="E40" s="35">
        <f>+D40/C40</f>
        <v>115224072.33333333</v>
      </c>
      <c r="F40" s="33">
        <v>48</v>
      </c>
      <c r="G40" s="59">
        <v>0.98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3</v>
      </c>
      <c r="D42" s="29">
        <f>SUM(D40:D40)</f>
        <v>345672217</v>
      </c>
      <c r="E42" s="58">
        <f>D42/C42</f>
        <v>115224072.33333333</v>
      </c>
      <c r="F42" s="29">
        <f>(+F40*D40)/D42</f>
        <v>48</v>
      </c>
      <c r="G42" s="30">
        <f>+((+G40*D40))/D42</f>
        <v>0.9799999999999999</v>
      </c>
    </row>
    <row r="43" spans="2:7" ht="4.5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F33 C42:F4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851562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53</v>
      </c>
      <c r="C3" s="22"/>
      <c r="D3" s="22"/>
      <c r="E3" s="22"/>
      <c r="F3" s="22"/>
      <c r="G3" s="22"/>
    </row>
    <row r="4" spans="2:7" ht="5.2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1010</v>
      </c>
      <c r="D10" s="33">
        <v>907566399</v>
      </c>
      <c r="E10" s="33">
        <f aca="true" t="shared" si="0" ref="E10:E21">+D10/C10</f>
        <v>898580.5930693069</v>
      </c>
      <c r="F10" s="64">
        <v>52</v>
      </c>
      <c r="G10" s="59">
        <v>1.75</v>
      </c>
      <c r="H10" s="66"/>
    </row>
    <row r="11" spans="2:8" ht="12.75">
      <c r="B11" s="24" t="s">
        <v>19</v>
      </c>
      <c r="C11" s="33">
        <v>432</v>
      </c>
      <c r="D11" s="33">
        <v>551790347</v>
      </c>
      <c r="E11" s="33">
        <f t="shared" si="0"/>
        <v>1277292.4699074074</v>
      </c>
      <c r="F11" s="64">
        <v>52</v>
      </c>
      <c r="G11" s="59">
        <v>1.86</v>
      </c>
      <c r="H11" s="66"/>
    </row>
    <row r="12" spans="2:8" ht="12.75">
      <c r="B12" s="24" t="s">
        <v>20</v>
      </c>
      <c r="C12" s="33">
        <v>746</v>
      </c>
      <c r="D12" s="33">
        <v>703982310</v>
      </c>
      <c r="E12" s="33">
        <f t="shared" si="0"/>
        <v>943676.018766756</v>
      </c>
      <c r="F12" s="64">
        <v>40</v>
      </c>
      <c r="G12" s="59">
        <v>1.85</v>
      </c>
      <c r="H12" s="66"/>
    </row>
    <row r="13" spans="2:8" ht="12.75">
      <c r="B13" s="24" t="s">
        <v>21</v>
      </c>
      <c r="C13" s="33">
        <v>54</v>
      </c>
      <c r="D13" s="33">
        <v>31197342</v>
      </c>
      <c r="E13" s="33">
        <f t="shared" si="0"/>
        <v>577728.5555555555</v>
      </c>
      <c r="F13" s="64">
        <v>21</v>
      </c>
      <c r="G13" s="59">
        <v>1.56</v>
      </c>
      <c r="H13" s="66"/>
    </row>
    <row r="14" spans="2:8" ht="12.75">
      <c r="B14" s="24" t="s">
        <v>22</v>
      </c>
      <c r="C14" s="33">
        <v>221</v>
      </c>
      <c r="D14" s="33">
        <v>230309024</v>
      </c>
      <c r="E14" s="33">
        <f t="shared" si="0"/>
        <v>1042122.2805429865</v>
      </c>
      <c r="F14" s="64">
        <v>51</v>
      </c>
      <c r="G14" s="59">
        <v>1.7</v>
      </c>
      <c r="H14" s="66"/>
    </row>
    <row r="15" spans="2:8" ht="12.75">
      <c r="B15" s="25" t="s">
        <v>36</v>
      </c>
      <c r="C15" s="33">
        <v>569</v>
      </c>
      <c r="D15" s="33">
        <v>475051262</v>
      </c>
      <c r="E15" s="33">
        <f t="shared" si="0"/>
        <v>834887.9824253075</v>
      </c>
      <c r="F15" s="64">
        <v>42</v>
      </c>
      <c r="G15" s="59">
        <v>1.87</v>
      </c>
      <c r="H15" s="66"/>
    </row>
    <row r="16" spans="2:8" ht="12.75">
      <c r="B16" s="24" t="s">
        <v>37</v>
      </c>
      <c r="C16" s="33">
        <v>1414</v>
      </c>
      <c r="D16" s="33">
        <v>1608974967</v>
      </c>
      <c r="E16" s="33">
        <f t="shared" si="0"/>
        <v>1137888.9441301273</v>
      </c>
      <c r="F16" s="64">
        <v>53</v>
      </c>
      <c r="G16" s="59">
        <v>1.86</v>
      </c>
      <c r="H16" s="66"/>
    </row>
    <row r="17" spans="2:8" ht="12.75">
      <c r="B17" s="24" t="s">
        <v>23</v>
      </c>
      <c r="C17" s="33">
        <v>277</v>
      </c>
      <c r="D17" s="33">
        <v>229557447</v>
      </c>
      <c r="E17" s="33">
        <f t="shared" si="0"/>
        <v>828727.2454873646</v>
      </c>
      <c r="F17" s="64">
        <v>52</v>
      </c>
      <c r="G17" s="59">
        <v>1.87</v>
      </c>
      <c r="H17" s="66"/>
    </row>
    <row r="18" spans="2:8" ht="12.75">
      <c r="B18" s="25" t="s">
        <v>24</v>
      </c>
      <c r="C18" s="33">
        <v>755</v>
      </c>
      <c r="D18" s="33">
        <v>1284897988</v>
      </c>
      <c r="E18" s="33">
        <f t="shared" si="0"/>
        <v>1701851.6397350994</v>
      </c>
      <c r="F18" s="64">
        <v>70</v>
      </c>
      <c r="G18" s="59">
        <v>1.65</v>
      </c>
      <c r="H18" s="66"/>
    </row>
    <row r="19" spans="2:8" ht="12.75">
      <c r="B19" s="25" t="s">
        <v>25</v>
      </c>
      <c r="C19" s="33">
        <v>724</v>
      </c>
      <c r="D19" s="33">
        <v>1051303992</v>
      </c>
      <c r="E19" s="33">
        <f t="shared" si="0"/>
        <v>1452077.3370165746</v>
      </c>
      <c r="F19" s="64">
        <v>53</v>
      </c>
      <c r="G19" s="59">
        <v>1.95</v>
      </c>
      <c r="H19" s="66"/>
    </row>
    <row r="20" spans="2:8" ht="12.75">
      <c r="B20" s="24" t="s">
        <v>26</v>
      </c>
      <c r="C20" s="33">
        <v>168</v>
      </c>
      <c r="D20" s="33">
        <v>189318731</v>
      </c>
      <c r="E20" s="33">
        <f t="shared" si="0"/>
        <v>1126897.2083333333</v>
      </c>
      <c r="F20" s="64">
        <v>37</v>
      </c>
      <c r="G20" s="59">
        <v>1.43</v>
      </c>
      <c r="H20" s="66"/>
    </row>
    <row r="21" spans="2:8" ht="12.75">
      <c r="B21" s="24" t="s">
        <v>27</v>
      </c>
      <c r="C21" s="33">
        <v>458</v>
      </c>
      <c r="D21" s="33">
        <v>321832744</v>
      </c>
      <c r="E21" s="35">
        <f t="shared" si="0"/>
        <v>702691.5807860262</v>
      </c>
      <c r="F21" s="33">
        <v>55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6828</v>
      </c>
      <c r="D23" s="61">
        <f>SUM(D10:D21)</f>
        <v>7585782553</v>
      </c>
      <c r="E23" s="61">
        <f>D23/C23</f>
        <v>1110981.627562976</v>
      </c>
      <c r="F23" s="61">
        <f>((F10*D10)+(F11*D11)+(F12*D12)+(F13*D13)+(F14*D14)+(D15*F15)+(D16*F16)+(D17*F17)+(D18*F18)+(D19*F19)+(D20*F20)+(D21*F21))/D23</f>
        <v>53.254772724830566</v>
      </c>
      <c r="G23" s="36">
        <f>((G10*D10)+(G11*D11)+(G12*D12)+(G13*D13)+(G14*D14)+(G15*D15)+(D16*G16)+(D17*G17)+(D18*G18)+(D19*G19)+(D20*G20)+(D21*G21))/D23</f>
        <v>1.8001319251195254</v>
      </c>
    </row>
    <row r="24" spans="2:7" ht="4.5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/>
      <c r="D30" s="39"/>
      <c r="E30" s="35"/>
      <c r="F30" s="39"/>
      <c r="G30" s="26"/>
    </row>
    <row r="31" spans="2:7" ht="12.75">
      <c r="B31" s="19" t="s">
        <v>18</v>
      </c>
      <c r="C31" s="33">
        <v>30</v>
      </c>
      <c r="D31" s="33">
        <v>189268268</v>
      </c>
      <c r="E31" s="35">
        <f>+D31/C31</f>
        <v>6308942.266666667</v>
      </c>
      <c r="F31" s="33">
        <v>355</v>
      </c>
      <c r="G31" s="59">
        <v>5.86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30</v>
      </c>
      <c r="D33" s="29">
        <f>SUM(D30:D31)</f>
        <v>189268268</v>
      </c>
      <c r="E33" s="58">
        <f>D33/C33</f>
        <v>6308942.266666667</v>
      </c>
      <c r="F33" s="29">
        <f>(+F30*D30+F31*D31)/D33</f>
        <v>355</v>
      </c>
      <c r="G33" s="30">
        <f>+((+G30*D30)+(+G31*D31))/D33</f>
        <v>5.86</v>
      </c>
    </row>
    <row r="34" spans="2:7" ht="6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5</v>
      </c>
      <c r="D40" s="33">
        <v>878430987</v>
      </c>
      <c r="E40" s="35">
        <f>+D40/C40</f>
        <v>175686197.4</v>
      </c>
      <c r="F40" s="33">
        <v>57</v>
      </c>
      <c r="G40" s="59">
        <v>0.92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5</v>
      </c>
      <c r="D42" s="29">
        <f>SUM(D40:D40)</f>
        <v>878430987</v>
      </c>
      <c r="E42" s="58">
        <f>D42/C42</f>
        <v>175686197.4</v>
      </c>
      <c r="F42" s="29">
        <f>(+F40*D40)/D42</f>
        <v>57</v>
      </c>
      <c r="G42" s="30">
        <f>+((+G40*D40))/D42</f>
        <v>0.92</v>
      </c>
    </row>
    <row r="43" spans="2:7" ht="6.75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F33 C42:F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851562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40</v>
      </c>
      <c r="C3" s="22"/>
      <c r="D3" s="22"/>
      <c r="E3" s="22"/>
      <c r="F3" s="22"/>
      <c r="G3" s="22"/>
    </row>
    <row r="4" spans="2:7" ht="6.75" customHeight="1">
      <c r="B4" s="5"/>
      <c r="C4" s="32"/>
      <c r="D4" s="32"/>
      <c r="E4" s="32"/>
      <c r="F4" s="32"/>
      <c r="G4" s="32"/>
    </row>
    <row r="5" spans="2:7" ht="15" thickBot="1">
      <c r="B5" s="21" t="s">
        <v>1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543</v>
      </c>
      <c r="D10" s="33">
        <v>456873978</v>
      </c>
      <c r="E10" s="33">
        <f aca="true" t="shared" si="0" ref="E10:E21">+D10/C10</f>
        <v>841388.5414364641</v>
      </c>
      <c r="F10" s="64">
        <v>49</v>
      </c>
      <c r="G10" s="59">
        <v>1.7</v>
      </c>
      <c r="H10" s="66"/>
    </row>
    <row r="11" spans="2:8" ht="12.75">
      <c r="B11" s="24" t="s">
        <v>19</v>
      </c>
      <c r="C11" s="33">
        <v>203</v>
      </c>
      <c r="D11" s="33">
        <v>240540287</v>
      </c>
      <c r="E11" s="33">
        <f t="shared" si="0"/>
        <v>1184927.5221674878</v>
      </c>
      <c r="F11" s="64">
        <v>51</v>
      </c>
      <c r="G11" s="59">
        <v>1.81</v>
      </c>
      <c r="H11" s="66"/>
    </row>
    <row r="12" spans="2:8" ht="12.75">
      <c r="B12" s="24" t="s">
        <v>20</v>
      </c>
      <c r="C12" s="33">
        <v>294</v>
      </c>
      <c r="D12" s="33">
        <v>213520159</v>
      </c>
      <c r="E12" s="33">
        <f t="shared" si="0"/>
        <v>726259.0442176871</v>
      </c>
      <c r="F12" s="64">
        <v>39</v>
      </c>
      <c r="G12" s="59">
        <v>1.89</v>
      </c>
      <c r="H12" s="66"/>
    </row>
    <row r="13" spans="2:8" ht="12.75">
      <c r="B13" s="24" t="s">
        <v>21</v>
      </c>
      <c r="C13" s="33">
        <v>21</v>
      </c>
      <c r="D13" s="33">
        <v>14016743</v>
      </c>
      <c r="E13" s="33">
        <f t="shared" si="0"/>
        <v>667463.9523809524</v>
      </c>
      <c r="F13" s="64">
        <v>24</v>
      </c>
      <c r="G13" s="59">
        <v>1.66</v>
      </c>
      <c r="H13" s="66"/>
    </row>
    <row r="14" spans="2:8" ht="12.75">
      <c r="B14" s="24" t="s">
        <v>22</v>
      </c>
      <c r="C14" s="33">
        <v>123</v>
      </c>
      <c r="D14" s="33">
        <v>118888296</v>
      </c>
      <c r="E14" s="33">
        <f t="shared" si="0"/>
        <v>966571.512195122</v>
      </c>
      <c r="F14" s="64">
        <v>50</v>
      </c>
      <c r="G14" s="59">
        <v>1.99</v>
      </c>
      <c r="H14" s="66"/>
    </row>
    <row r="15" spans="2:8" ht="12.75">
      <c r="B15" s="25" t="s">
        <v>36</v>
      </c>
      <c r="C15" s="33">
        <v>294</v>
      </c>
      <c r="D15" s="33">
        <v>213520159</v>
      </c>
      <c r="E15" s="33">
        <f t="shared" si="0"/>
        <v>726259.0442176871</v>
      </c>
      <c r="F15" s="64">
        <v>39</v>
      </c>
      <c r="G15" s="59">
        <v>1.89</v>
      </c>
      <c r="H15" s="66"/>
    </row>
    <row r="16" spans="2:8" ht="12.75">
      <c r="B16" s="24" t="s">
        <v>37</v>
      </c>
      <c r="C16" s="33">
        <v>660</v>
      </c>
      <c r="D16" s="33">
        <v>660068570</v>
      </c>
      <c r="E16" s="33">
        <f t="shared" si="0"/>
        <v>1000103.8939393939</v>
      </c>
      <c r="F16" s="64">
        <v>48</v>
      </c>
      <c r="G16" s="59">
        <v>2.15</v>
      </c>
      <c r="H16" s="66"/>
    </row>
    <row r="17" spans="2:8" ht="12.75">
      <c r="B17" s="24" t="s">
        <v>23</v>
      </c>
      <c r="C17" s="33">
        <v>100</v>
      </c>
      <c r="D17" s="33">
        <v>76139157</v>
      </c>
      <c r="E17" s="33">
        <f t="shared" si="0"/>
        <v>761391.57</v>
      </c>
      <c r="F17" s="64">
        <v>49</v>
      </c>
      <c r="G17" s="59">
        <v>1.95</v>
      </c>
      <c r="H17" s="66"/>
    </row>
    <row r="18" spans="2:8" ht="12.75">
      <c r="B18" s="25" t="s">
        <v>24</v>
      </c>
      <c r="C18" s="33">
        <v>539</v>
      </c>
      <c r="D18" s="33">
        <v>1133824723</v>
      </c>
      <c r="E18" s="33">
        <f t="shared" si="0"/>
        <v>2103570.914656772</v>
      </c>
      <c r="F18" s="64">
        <v>58</v>
      </c>
      <c r="G18" s="59">
        <v>1.42</v>
      </c>
      <c r="H18" s="66"/>
    </row>
    <row r="19" spans="2:8" ht="12.75">
      <c r="B19" s="25" t="s">
        <v>25</v>
      </c>
      <c r="C19" s="33">
        <v>466</v>
      </c>
      <c r="D19" s="33">
        <v>655729764</v>
      </c>
      <c r="E19" s="33">
        <f t="shared" si="0"/>
        <v>1407145.4163090128</v>
      </c>
      <c r="F19" s="64">
        <v>53</v>
      </c>
      <c r="G19" s="59">
        <v>1.96</v>
      </c>
      <c r="H19" s="66"/>
    </row>
    <row r="20" spans="2:8" ht="12.75">
      <c r="B20" s="24" t="s">
        <v>26</v>
      </c>
      <c r="C20" s="33">
        <v>157</v>
      </c>
      <c r="D20" s="33">
        <v>142778193</v>
      </c>
      <c r="E20" s="33">
        <f t="shared" si="0"/>
        <v>909415.2420382166</v>
      </c>
      <c r="F20" s="64">
        <v>35</v>
      </c>
      <c r="G20" s="59">
        <v>1.79</v>
      </c>
      <c r="H20" s="66"/>
    </row>
    <row r="21" spans="2:8" ht="12.75">
      <c r="B21" s="24" t="s">
        <v>27</v>
      </c>
      <c r="C21" s="33">
        <v>226</v>
      </c>
      <c r="D21" s="33">
        <v>151755384</v>
      </c>
      <c r="E21" s="35">
        <f t="shared" si="0"/>
        <v>671484</v>
      </c>
      <c r="F21" s="33">
        <v>56</v>
      </c>
      <c r="G21" s="59">
        <v>1.73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3626</v>
      </c>
      <c r="D23" s="61">
        <f>SUM(D10:D21)</f>
        <v>4077655413</v>
      </c>
      <c r="E23" s="61">
        <f>D23/C23</f>
        <v>1124560.2352454495</v>
      </c>
      <c r="F23" s="61">
        <f>((F10*D10)+(F11*D11)+(F12*D12)+(F13*D13)+(F14*D14)+(D15*F15)+(D16*F16)+(D17*F17)+(D18*F18)+(D19*F19)+(D20*F20)+(D21*F21))/D23</f>
        <v>50.768127113197046</v>
      </c>
      <c r="G23" s="36">
        <f>((G10*D10)+(G11*D11)+(G12*D12)+(G13*D13)+(G14*D14)+(G15*D15)+(D16*G16)+(D17*G17)+(D18*G18)+(D19*G19)+(D20*G20)+(D21*G21))/D23</f>
        <v>1.7804386726510282</v>
      </c>
    </row>
    <row r="24" spans="2:7" ht="12.75">
      <c r="B24" s="5" t="s">
        <v>38</v>
      </c>
      <c r="C24" s="37"/>
      <c r="D24" s="37"/>
      <c r="E24" s="37"/>
      <c r="F24" s="37"/>
      <c r="G24" s="18"/>
    </row>
    <row r="25" spans="2:7" ht="6" customHeight="1">
      <c r="B25" s="5"/>
      <c r="C25" s="37"/>
      <c r="D25" s="37"/>
      <c r="E25" s="37"/>
      <c r="F25" s="37"/>
      <c r="G25" s="18"/>
    </row>
    <row r="26" spans="2:7" ht="15" thickBot="1">
      <c r="B26" s="21" t="s">
        <v>29</v>
      </c>
      <c r="C26" s="32"/>
      <c r="D26" s="32"/>
      <c r="E26" s="32"/>
      <c r="F26" s="32"/>
      <c r="G26" s="38"/>
    </row>
    <row r="27" spans="2:7" ht="12.75">
      <c r="B27" s="67" t="s">
        <v>2</v>
      </c>
      <c r="C27" s="49" t="s">
        <v>3</v>
      </c>
      <c r="D27" s="49" t="s">
        <v>4</v>
      </c>
      <c r="E27" s="50" t="s">
        <v>5</v>
      </c>
      <c r="F27" s="50" t="s">
        <v>6</v>
      </c>
      <c r="G27" s="51" t="s">
        <v>7</v>
      </c>
    </row>
    <row r="28" spans="2:7" ht="12.75">
      <c r="B28" s="68"/>
      <c r="C28" s="52" t="s">
        <v>8</v>
      </c>
      <c r="D28" s="52" t="s">
        <v>9</v>
      </c>
      <c r="E28" s="53" t="s">
        <v>10</v>
      </c>
      <c r="F28" s="53" t="s">
        <v>11</v>
      </c>
      <c r="G28" s="54" t="s">
        <v>30</v>
      </c>
    </row>
    <row r="29" spans="2:7" ht="12.75">
      <c r="B29" s="69"/>
      <c r="C29" s="55" t="s">
        <v>13</v>
      </c>
      <c r="D29" s="55" t="s">
        <v>14</v>
      </c>
      <c r="E29" s="56" t="s">
        <v>15</v>
      </c>
      <c r="F29" s="56" t="s">
        <v>16</v>
      </c>
      <c r="G29" s="57" t="s">
        <v>17</v>
      </c>
    </row>
    <row r="30" spans="2:7" ht="12.75">
      <c r="B30" s="19"/>
      <c r="C30" s="39"/>
      <c r="D30" s="39"/>
      <c r="E30" s="34"/>
      <c r="F30" s="39"/>
      <c r="G30" s="26"/>
    </row>
    <row r="31" spans="2:7" ht="12.75">
      <c r="B31" s="19" t="s">
        <v>18</v>
      </c>
      <c r="C31" s="33">
        <v>18</v>
      </c>
      <c r="D31" s="33">
        <v>113333216</v>
      </c>
      <c r="E31" s="35">
        <f>+D31/C31</f>
        <v>6296289.777777778</v>
      </c>
      <c r="F31" s="33">
        <v>355</v>
      </c>
      <c r="G31" s="59">
        <v>5.81</v>
      </c>
    </row>
    <row r="32" spans="2:7" ht="12.75">
      <c r="B32" s="24" t="s">
        <v>22</v>
      </c>
      <c r="C32" s="33">
        <v>3</v>
      </c>
      <c r="D32" s="33">
        <v>35795207</v>
      </c>
      <c r="E32" s="35">
        <f>+D32/C32</f>
        <v>11931735.666666666</v>
      </c>
      <c r="F32" s="33">
        <v>332</v>
      </c>
      <c r="G32" s="59">
        <v>5.62</v>
      </c>
    </row>
    <row r="33" spans="2:7" ht="12.75">
      <c r="B33" s="19" t="s">
        <v>26</v>
      </c>
      <c r="C33" s="33">
        <v>2</v>
      </c>
      <c r="D33" s="33">
        <v>9255298</v>
      </c>
      <c r="E33" s="35">
        <f>+D33/C33</f>
        <v>4627649</v>
      </c>
      <c r="F33" s="33">
        <v>309</v>
      </c>
      <c r="G33" s="59">
        <v>4.84</v>
      </c>
    </row>
    <row r="34" spans="2:7" ht="13.5" thickBot="1">
      <c r="B34" s="20"/>
      <c r="C34" s="40"/>
      <c r="D34" s="41"/>
      <c r="E34" s="42"/>
      <c r="F34" s="43"/>
      <c r="G34" s="44"/>
    </row>
    <row r="35" spans="2:7" ht="13.5" thickBot="1">
      <c r="B35" s="17" t="s">
        <v>28</v>
      </c>
      <c r="C35" s="29">
        <f>SUM(C31:C33)</f>
        <v>23</v>
      </c>
      <c r="D35" s="29">
        <f>SUM(D31:D33)</f>
        <v>158383721</v>
      </c>
      <c r="E35" s="58">
        <f>D35/C35</f>
        <v>6886248.739130435</v>
      </c>
      <c r="F35" s="29">
        <f>(+F31*D31+F32*D32+F33*D33)/D35</f>
        <v>347.11387722731934</v>
      </c>
      <c r="G35" s="30">
        <f>+((+G31*D31)+(+G32*D32)+(+G33*D33))/D35</f>
        <v>5.71037657727463</v>
      </c>
    </row>
    <row r="36" spans="2:7" ht="5.25" customHeight="1">
      <c r="B36" s="32"/>
      <c r="C36" s="37"/>
      <c r="D36" s="37"/>
      <c r="E36" s="32"/>
      <c r="F36" s="32"/>
      <c r="G36" s="32"/>
    </row>
    <row r="37" spans="2:7" ht="12.75">
      <c r="B37" s="5" t="s">
        <v>31</v>
      </c>
      <c r="C37" s="45"/>
      <c r="D37" s="45"/>
      <c r="E37" s="46"/>
      <c r="F37" s="45"/>
      <c r="G37" s="45"/>
    </row>
    <row r="38" spans="2:7" ht="12.75">
      <c r="B38" s="5" t="s">
        <v>32</v>
      </c>
      <c r="C38" s="45"/>
      <c r="D38" s="45"/>
      <c r="E38" s="45"/>
      <c r="F38" s="45"/>
      <c r="G38" s="45"/>
    </row>
    <row r="39" spans="2:7" ht="12.75">
      <c r="B39" s="5" t="s">
        <v>33</v>
      </c>
      <c r="C39" s="45"/>
      <c r="D39" s="45"/>
      <c r="E39" s="45"/>
      <c r="F39" s="45"/>
      <c r="G39" s="47"/>
    </row>
    <row r="40" spans="2:7" ht="12.75">
      <c r="B40" s="5" t="s">
        <v>34</v>
      </c>
      <c r="C40" s="45"/>
      <c r="D40" s="45"/>
      <c r="E40" s="45"/>
      <c r="F40" s="45"/>
      <c r="G40" s="45"/>
    </row>
    <row r="41" spans="2:7" ht="12.75">
      <c r="B41" s="5" t="s">
        <v>35</v>
      </c>
      <c r="C41" s="45"/>
      <c r="D41" s="45"/>
      <c r="E41" s="45"/>
      <c r="F41" s="45"/>
      <c r="G41" s="45"/>
    </row>
    <row r="42" spans="2:7" ht="12.75">
      <c r="B42" s="70"/>
      <c r="C42" s="70"/>
      <c r="D42" s="70"/>
      <c r="E42" s="70"/>
      <c r="F42" s="70"/>
      <c r="G42" s="70"/>
    </row>
    <row r="43" spans="2:7" ht="12.75">
      <c r="B43" s="48"/>
      <c r="C43" s="48"/>
      <c r="D43" s="48"/>
      <c r="E43" s="48"/>
      <c r="F43" s="48"/>
      <c r="G43" s="48"/>
    </row>
    <row r="44" spans="2:7" ht="3.75" customHeight="1">
      <c r="B44" s="48"/>
      <c r="C44" s="48"/>
      <c r="D44" s="48"/>
      <c r="E44" s="48"/>
      <c r="F44" s="48"/>
      <c r="G44" s="48"/>
    </row>
    <row r="50" spans="2:8" ht="14.25">
      <c r="B50" s="5"/>
      <c r="C50" s="28"/>
      <c r="D50" s="28"/>
      <c r="E50" s="28"/>
      <c r="F50" s="28"/>
      <c r="G50" s="28"/>
      <c r="H50" s="27"/>
    </row>
    <row r="51" spans="2:8" ht="14.25">
      <c r="B51" s="27"/>
      <c r="C51" s="27"/>
      <c r="D51" s="27"/>
      <c r="E51" s="27"/>
      <c r="F51" s="27"/>
      <c r="G51" s="27"/>
      <c r="H51" s="27"/>
    </row>
    <row r="52" spans="2:8" ht="14.25">
      <c r="B52" s="27"/>
      <c r="C52" s="27"/>
      <c r="D52" s="27"/>
      <c r="E52" s="27"/>
      <c r="F52" s="27"/>
      <c r="G52" s="27"/>
      <c r="H52" s="27"/>
    </row>
    <row r="53" spans="2:8" ht="14.25">
      <c r="B53" s="27"/>
      <c r="C53" s="27"/>
      <c r="D53" s="27"/>
      <c r="E53" s="27"/>
      <c r="F53" s="27"/>
      <c r="G53" s="27"/>
      <c r="H53" s="27"/>
    </row>
    <row r="54" spans="2:8" ht="14.25">
      <c r="B54" s="27"/>
      <c r="C54" s="27"/>
      <c r="D54" s="27"/>
      <c r="E54" s="27"/>
      <c r="F54" s="27"/>
      <c r="G54" s="27"/>
      <c r="H54" s="27"/>
    </row>
  </sheetData>
  <sheetProtection/>
  <mergeCells count="3">
    <mergeCell ref="B6:B8"/>
    <mergeCell ref="B27:B29"/>
    <mergeCell ref="B42:G42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C23:G23 C35:G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6.42187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41</v>
      </c>
      <c r="C3" s="22"/>
      <c r="D3" s="22"/>
      <c r="E3" s="22"/>
      <c r="F3" s="22"/>
      <c r="G3" s="22"/>
    </row>
    <row r="4" spans="2:7" ht="6" customHeight="1">
      <c r="B4" s="5"/>
      <c r="C4" s="32"/>
      <c r="D4" s="32"/>
      <c r="E4" s="32"/>
      <c r="F4" s="32"/>
      <c r="G4" s="32"/>
    </row>
    <row r="5" spans="2:7" ht="15" thickBot="1">
      <c r="B5" s="21" t="s">
        <v>1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551</v>
      </c>
      <c r="D10" s="33">
        <v>479604569</v>
      </c>
      <c r="E10" s="33">
        <f aca="true" t="shared" si="0" ref="E10:E21">+D10/C10</f>
        <v>870425.7150635208</v>
      </c>
      <c r="F10" s="64">
        <v>48</v>
      </c>
      <c r="G10" s="59">
        <v>1.71</v>
      </c>
      <c r="H10" s="66"/>
    </row>
    <row r="11" spans="2:8" ht="12.75">
      <c r="B11" s="24" t="s">
        <v>19</v>
      </c>
      <c r="C11" s="33">
        <v>175</v>
      </c>
      <c r="D11" s="33">
        <v>189226761</v>
      </c>
      <c r="E11" s="33">
        <f t="shared" si="0"/>
        <v>1081295.7771428572</v>
      </c>
      <c r="F11" s="64">
        <v>50</v>
      </c>
      <c r="G11" s="59">
        <v>1.86</v>
      </c>
      <c r="H11" s="66"/>
    </row>
    <row r="12" spans="2:8" ht="12.75">
      <c r="B12" s="24" t="s">
        <v>20</v>
      </c>
      <c r="C12" s="33">
        <v>607</v>
      </c>
      <c r="D12" s="33">
        <v>552641059</v>
      </c>
      <c r="E12" s="33">
        <f t="shared" si="0"/>
        <v>910446.5551894563</v>
      </c>
      <c r="F12" s="64">
        <v>39</v>
      </c>
      <c r="G12" s="59">
        <v>1.86</v>
      </c>
      <c r="H12" s="66"/>
    </row>
    <row r="13" spans="2:8" ht="12.75">
      <c r="B13" s="24" t="s">
        <v>21</v>
      </c>
      <c r="C13" s="33">
        <v>20</v>
      </c>
      <c r="D13" s="33">
        <v>14037183</v>
      </c>
      <c r="E13" s="33">
        <f t="shared" si="0"/>
        <v>701859.15</v>
      </c>
      <c r="F13" s="64">
        <v>23</v>
      </c>
      <c r="G13" s="59">
        <v>1.66</v>
      </c>
      <c r="H13" s="66"/>
    </row>
    <row r="14" spans="2:8" ht="12.75">
      <c r="B14" s="24" t="s">
        <v>22</v>
      </c>
      <c r="C14" s="33">
        <v>148</v>
      </c>
      <c r="D14" s="33">
        <v>157465399</v>
      </c>
      <c r="E14" s="33">
        <f t="shared" si="0"/>
        <v>1063955.3986486488</v>
      </c>
      <c r="F14" s="64">
        <v>49</v>
      </c>
      <c r="G14" s="59">
        <v>1.99</v>
      </c>
      <c r="H14" s="66"/>
    </row>
    <row r="15" spans="2:8" ht="12.75">
      <c r="B15" s="25" t="s">
        <v>36</v>
      </c>
      <c r="C15" s="33">
        <v>406</v>
      </c>
      <c r="D15" s="33">
        <v>353003179</v>
      </c>
      <c r="E15" s="33">
        <f t="shared" si="0"/>
        <v>869465.9581280788</v>
      </c>
      <c r="F15" s="64">
        <v>42</v>
      </c>
      <c r="G15" s="59">
        <v>1.89</v>
      </c>
      <c r="H15" s="66"/>
    </row>
    <row r="16" spans="2:8" ht="12.75">
      <c r="B16" s="24" t="s">
        <v>37</v>
      </c>
      <c r="C16" s="33">
        <v>714</v>
      </c>
      <c r="D16" s="33">
        <v>711640390</v>
      </c>
      <c r="E16" s="33">
        <f t="shared" si="0"/>
        <v>996695.2240896359</v>
      </c>
      <c r="F16" s="64">
        <v>48</v>
      </c>
      <c r="G16" s="59">
        <v>2.23</v>
      </c>
      <c r="H16" s="66"/>
    </row>
    <row r="17" spans="2:8" ht="12.75">
      <c r="B17" s="24" t="s">
        <v>23</v>
      </c>
      <c r="C17" s="33">
        <v>75</v>
      </c>
      <c r="D17" s="33">
        <v>57218851</v>
      </c>
      <c r="E17" s="33">
        <f t="shared" si="0"/>
        <v>762918.0133333333</v>
      </c>
      <c r="F17" s="64">
        <v>50</v>
      </c>
      <c r="G17" s="59">
        <v>1.93</v>
      </c>
      <c r="H17" s="66"/>
    </row>
    <row r="18" spans="2:8" ht="12.75">
      <c r="B18" s="25" t="s">
        <v>24</v>
      </c>
      <c r="C18" s="33">
        <v>570</v>
      </c>
      <c r="D18" s="33">
        <v>1097635172</v>
      </c>
      <c r="E18" s="33">
        <f t="shared" si="0"/>
        <v>1925675.7403508772</v>
      </c>
      <c r="F18" s="64">
        <v>65</v>
      </c>
      <c r="G18" s="59">
        <v>1.57</v>
      </c>
      <c r="H18" s="66"/>
    </row>
    <row r="19" spans="2:8" ht="12.75">
      <c r="B19" s="25" t="s">
        <v>25</v>
      </c>
      <c r="C19" s="33">
        <v>479</v>
      </c>
      <c r="D19" s="33">
        <v>724997636</v>
      </c>
      <c r="E19" s="33">
        <f t="shared" si="0"/>
        <v>1513565.0020876827</v>
      </c>
      <c r="F19" s="64">
        <v>52</v>
      </c>
      <c r="G19" s="59">
        <v>1.95</v>
      </c>
      <c r="H19" s="66"/>
    </row>
    <row r="20" spans="2:8" ht="12.75">
      <c r="B20" s="24" t="s">
        <v>26</v>
      </c>
      <c r="C20" s="33">
        <v>120</v>
      </c>
      <c r="D20" s="33">
        <v>116451978</v>
      </c>
      <c r="E20" s="33">
        <f t="shared" si="0"/>
        <v>970433.15</v>
      </c>
      <c r="F20" s="64">
        <v>35</v>
      </c>
      <c r="G20" s="59">
        <v>1.83</v>
      </c>
      <c r="H20" s="66"/>
    </row>
    <row r="21" spans="2:8" ht="12.75">
      <c r="B21" s="24" t="s">
        <v>27</v>
      </c>
      <c r="C21" s="33">
        <v>290</v>
      </c>
      <c r="D21" s="33">
        <v>228618757</v>
      </c>
      <c r="E21" s="35">
        <f t="shared" si="0"/>
        <v>788340.5413793103</v>
      </c>
      <c r="F21" s="33">
        <v>54</v>
      </c>
      <c r="G21" s="59">
        <v>1.72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4155</v>
      </c>
      <c r="D23" s="61">
        <f>SUM(D10:D21)</f>
        <v>4682540934</v>
      </c>
      <c r="E23" s="61">
        <f>D23/C23</f>
        <v>1126965.3270758123</v>
      </c>
      <c r="F23" s="61">
        <f>((F10*D10)+(F11*D11)+(F12*D12)+(F13*D13)+(F14*D14)+(D15*F15)+(D16*F16)+(D17*F17)+(D18*F18)+(D19*F19)+(D20*F20)+(D21*F21))/D23</f>
        <v>51.12336057391527</v>
      </c>
      <c r="G23" s="36">
        <f>((G10*D10)+(G11*D11)+(G12*D12)+(G13*D13)+(G14*D14)+(G15*D15)+(D16*G16)+(D17*G17)+(D18*G18)+(D19*G19)+(D20*G20)+(D21*G21))/D23</f>
        <v>1.8461314914882068</v>
      </c>
    </row>
    <row r="24" spans="2:7" ht="12.75">
      <c r="B24" s="5" t="s">
        <v>38</v>
      </c>
      <c r="C24" s="37"/>
      <c r="D24" s="37"/>
      <c r="E24" s="37"/>
      <c r="F24" s="37"/>
      <c r="G24" s="18"/>
    </row>
    <row r="25" spans="2:7" ht="6" customHeight="1">
      <c r="B25" s="5"/>
      <c r="C25" s="37"/>
      <c r="D25" s="37"/>
      <c r="E25" s="37"/>
      <c r="F25" s="37"/>
      <c r="G25" s="18"/>
    </row>
    <row r="26" spans="2:7" ht="15" thickBot="1">
      <c r="B26" s="21" t="s">
        <v>29</v>
      </c>
      <c r="C26" s="32"/>
      <c r="D26" s="32"/>
      <c r="E26" s="32"/>
      <c r="F26" s="32"/>
      <c r="G26" s="38"/>
    </row>
    <row r="27" spans="2:7" ht="12.75">
      <c r="B27" s="67" t="s">
        <v>2</v>
      </c>
      <c r="C27" s="49" t="s">
        <v>3</v>
      </c>
      <c r="D27" s="49" t="s">
        <v>4</v>
      </c>
      <c r="E27" s="50" t="s">
        <v>5</v>
      </c>
      <c r="F27" s="50" t="s">
        <v>6</v>
      </c>
      <c r="G27" s="51" t="s">
        <v>7</v>
      </c>
    </row>
    <row r="28" spans="2:7" ht="12.75">
      <c r="B28" s="68"/>
      <c r="C28" s="52" t="s">
        <v>8</v>
      </c>
      <c r="D28" s="52" t="s">
        <v>9</v>
      </c>
      <c r="E28" s="53" t="s">
        <v>10</v>
      </c>
      <c r="F28" s="53" t="s">
        <v>11</v>
      </c>
      <c r="G28" s="54" t="s">
        <v>30</v>
      </c>
    </row>
    <row r="29" spans="2:7" ht="12.75">
      <c r="B29" s="69"/>
      <c r="C29" s="55" t="s">
        <v>13</v>
      </c>
      <c r="D29" s="55" t="s">
        <v>14</v>
      </c>
      <c r="E29" s="56" t="s">
        <v>15</v>
      </c>
      <c r="F29" s="56" t="s">
        <v>16</v>
      </c>
      <c r="G29" s="57" t="s">
        <v>17</v>
      </c>
    </row>
    <row r="30" spans="2:7" ht="9" customHeight="1">
      <c r="B30" s="19"/>
      <c r="C30" s="39"/>
      <c r="D30" s="39"/>
      <c r="E30" s="34"/>
      <c r="F30" s="39"/>
      <c r="G30" s="26"/>
    </row>
    <row r="31" spans="2:7" ht="12.75">
      <c r="B31" s="19" t="s">
        <v>18</v>
      </c>
      <c r="C31" s="33">
        <v>2</v>
      </c>
      <c r="D31" s="33">
        <v>18441283</v>
      </c>
      <c r="E31" s="35">
        <f>+D31/C31</f>
        <v>9220641.5</v>
      </c>
      <c r="F31" s="33">
        <v>360</v>
      </c>
      <c r="G31" s="59">
        <v>5.67</v>
      </c>
    </row>
    <row r="32" spans="2:7" ht="12.75">
      <c r="B32" s="24" t="s">
        <v>22</v>
      </c>
      <c r="C32" s="33">
        <v>21</v>
      </c>
      <c r="D32" s="33">
        <v>143337727</v>
      </c>
      <c r="E32" s="35">
        <f>+D32/C32</f>
        <v>6825606.047619048</v>
      </c>
      <c r="F32" s="33">
        <v>354</v>
      </c>
      <c r="G32" s="59">
        <v>5.86</v>
      </c>
    </row>
    <row r="33" spans="2:7" ht="13.5" thickBot="1">
      <c r="B33" s="20"/>
      <c r="C33" s="40"/>
      <c r="D33" s="41"/>
      <c r="E33" s="42"/>
      <c r="F33" s="43"/>
      <c r="G33" s="44"/>
    </row>
    <row r="34" spans="2:7" ht="13.5" thickBot="1">
      <c r="B34" s="17" t="s">
        <v>28</v>
      </c>
      <c r="C34" s="29">
        <f>SUM(C31:C32)</f>
        <v>23</v>
      </c>
      <c r="D34" s="29">
        <f>SUM(D31:D32)</f>
        <v>161779010</v>
      </c>
      <c r="E34" s="58">
        <f>D34/C34</f>
        <v>7033870</v>
      </c>
      <c r="F34" s="29">
        <f>(+F31*D31+F32*D32)/D34</f>
        <v>354.68394347326023</v>
      </c>
      <c r="G34" s="30">
        <f>+((+G31*D31)+(+G32*D32))/D34</f>
        <v>5.838341790013427</v>
      </c>
    </row>
    <row r="35" spans="2:7" ht="4.5" customHeight="1">
      <c r="B35" s="32"/>
      <c r="C35" s="37"/>
      <c r="D35" s="37"/>
      <c r="E35" s="32"/>
      <c r="F35" s="32"/>
      <c r="G35" s="32"/>
    </row>
    <row r="36" spans="2:7" ht="12.75">
      <c r="B36" s="5" t="s">
        <v>31</v>
      </c>
      <c r="C36" s="45"/>
      <c r="D36" s="45"/>
      <c r="E36" s="46"/>
      <c r="F36" s="45"/>
      <c r="G36" s="45"/>
    </row>
    <row r="37" spans="2:7" ht="12.75">
      <c r="B37" s="5" t="s">
        <v>32</v>
      </c>
      <c r="C37" s="45"/>
      <c r="D37" s="45"/>
      <c r="E37" s="45"/>
      <c r="F37" s="45"/>
      <c r="G37" s="45"/>
    </row>
    <row r="38" spans="2:7" ht="12.75">
      <c r="B38" s="5" t="s">
        <v>33</v>
      </c>
      <c r="C38" s="45"/>
      <c r="D38" s="45"/>
      <c r="E38" s="45"/>
      <c r="F38" s="45"/>
      <c r="G38" s="47"/>
    </row>
    <row r="39" spans="2:7" ht="12.75">
      <c r="B39" s="5" t="s">
        <v>34</v>
      </c>
      <c r="C39" s="45"/>
      <c r="D39" s="45"/>
      <c r="E39" s="45"/>
      <c r="F39" s="45"/>
      <c r="G39" s="45"/>
    </row>
    <row r="40" spans="2:7" ht="12.75">
      <c r="B40" s="5" t="s">
        <v>35</v>
      </c>
      <c r="C40" s="45"/>
      <c r="D40" s="45"/>
      <c r="E40" s="45"/>
      <c r="F40" s="45"/>
      <c r="G40" s="45"/>
    </row>
    <row r="41" spans="2:7" ht="12.75">
      <c r="B41" s="70"/>
      <c r="C41" s="70"/>
      <c r="D41" s="70"/>
      <c r="E41" s="70"/>
      <c r="F41" s="70"/>
      <c r="G41" s="70"/>
    </row>
    <row r="42" spans="2:7" ht="12.75">
      <c r="B42" s="48"/>
      <c r="C42" s="48"/>
      <c r="D42" s="48"/>
      <c r="E42" s="48"/>
      <c r="F42" s="48"/>
      <c r="G42" s="48"/>
    </row>
    <row r="43" spans="2:7" ht="12.75">
      <c r="B43" s="48"/>
      <c r="C43" s="48"/>
      <c r="D43" s="48"/>
      <c r="E43" s="48"/>
      <c r="F43" s="48"/>
      <c r="G43" s="48"/>
    </row>
    <row r="44" ht="5.25" customHeight="1"/>
    <row r="45" spans="2:7" ht="12.75">
      <c r="B45" s="5"/>
      <c r="C45" s="45"/>
      <c r="D45" s="45"/>
      <c r="E45" s="46"/>
      <c r="F45" s="45"/>
      <c r="G45" s="45"/>
    </row>
    <row r="46" spans="2:7" ht="12.75">
      <c r="B46" s="5"/>
      <c r="C46" s="45"/>
      <c r="D46" s="45"/>
      <c r="E46" s="45"/>
      <c r="F46" s="45"/>
      <c r="G46" s="45"/>
    </row>
    <row r="47" spans="2:7" ht="12.75">
      <c r="B47" s="5"/>
      <c r="C47" s="45"/>
      <c r="D47" s="45"/>
      <c r="E47" s="45"/>
      <c r="F47" s="45"/>
      <c r="G47" s="47"/>
    </row>
    <row r="48" spans="2:7" ht="12.75">
      <c r="B48" s="5"/>
      <c r="C48" s="45"/>
      <c r="D48" s="45"/>
      <c r="E48" s="45"/>
      <c r="F48" s="45"/>
      <c r="G48" s="45"/>
    </row>
    <row r="49" spans="2:7" ht="12.75">
      <c r="B49" s="5"/>
      <c r="C49" s="45"/>
      <c r="D49" s="45"/>
      <c r="E49" s="45"/>
      <c r="F49" s="45"/>
      <c r="G49" s="45"/>
    </row>
    <row r="50" spans="2:7" ht="12.75">
      <c r="B50" s="5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3">
    <mergeCell ref="B6:B8"/>
    <mergeCell ref="B27:B29"/>
    <mergeCell ref="B41:G41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C23:G23 C34:G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42</v>
      </c>
      <c r="C3" s="22"/>
      <c r="D3" s="22"/>
      <c r="E3" s="22"/>
      <c r="F3" s="22"/>
      <c r="G3" s="22"/>
    </row>
    <row r="4" spans="2:7" ht="6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606</v>
      </c>
      <c r="D10" s="33">
        <v>519768634</v>
      </c>
      <c r="E10" s="33">
        <f aca="true" t="shared" si="0" ref="E10:E21">+D10/C10</f>
        <v>857704.0165016502</v>
      </c>
      <c r="F10" s="64">
        <v>48</v>
      </c>
      <c r="G10" s="59">
        <v>1.7</v>
      </c>
      <c r="H10" s="66"/>
    </row>
    <row r="11" spans="2:8" ht="12.75">
      <c r="B11" s="24" t="s">
        <v>19</v>
      </c>
      <c r="C11" s="33">
        <v>180</v>
      </c>
      <c r="D11" s="33">
        <v>200141710</v>
      </c>
      <c r="E11" s="33">
        <f t="shared" si="0"/>
        <v>1111898.388888889</v>
      </c>
      <c r="F11" s="64">
        <v>49</v>
      </c>
      <c r="G11" s="59">
        <v>1.88</v>
      </c>
      <c r="H11" s="66"/>
    </row>
    <row r="12" spans="2:8" ht="12.75">
      <c r="B12" s="24" t="s">
        <v>20</v>
      </c>
      <c r="C12" s="33">
        <v>667</v>
      </c>
      <c r="D12" s="33">
        <v>586417003</v>
      </c>
      <c r="E12" s="33">
        <f t="shared" si="0"/>
        <v>879185.9115442279</v>
      </c>
      <c r="F12" s="64">
        <v>40</v>
      </c>
      <c r="G12" s="59">
        <v>1.85</v>
      </c>
      <c r="H12" s="66"/>
    </row>
    <row r="13" spans="2:8" ht="12.75">
      <c r="B13" s="24" t="s">
        <v>21</v>
      </c>
      <c r="C13" s="33">
        <v>22</v>
      </c>
      <c r="D13" s="33">
        <v>15309277</v>
      </c>
      <c r="E13" s="33">
        <f t="shared" si="0"/>
        <v>695876.2272727273</v>
      </c>
      <c r="F13" s="64">
        <v>22</v>
      </c>
      <c r="G13" s="59">
        <v>1.67</v>
      </c>
      <c r="H13" s="66"/>
    </row>
    <row r="14" spans="2:8" ht="12.75">
      <c r="B14" s="24" t="s">
        <v>22</v>
      </c>
      <c r="C14" s="33">
        <v>120</v>
      </c>
      <c r="D14" s="33">
        <v>125428616</v>
      </c>
      <c r="E14" s="33">
        <f t="shared" si="0"/>
        <v>1045238.4666666667</v>
      </c>
      <c r="F14" s="64">
        <v>48</v>
      </c>
      <c r="G14" s="59">
        <v>1.99</v>
      </c>
      <c r="H14" s="66"/>
    </row>
    <row r="15" spans="2:8" ht="12.75">
      <c r="B15" s="25" t="s">
        <v>36</v>
      </c>
      <c r="C15" s="33">
        <v>406</v>
      </c>
      <c r="D15" s="33">
        <v>357874026</v>
      </c>
      <c r="E15" s="33">
        <f t="shared" si="0"/>
        <v>881463.1182266009</v>
      </c>
      <c r="F15" s="64">
        <v>42</v>
      </c>
      <c r="G15" s="59">
        <v>1.87</v>
      </c>
      <c r="H15" s="66"/>
    </row>
    <row r="16" spans="2:8" ht="12.75">
      <c r="B16" s="24" t="s">
        <v>37</v>
      </c>
      <c r="C16" s="33">
        <v>561</v>
      </c>
      <c r="D16" s="33">
        <v>566432568</v>
      </c>
      <c r="E16" s="33">
        <f t="shared" si="0"/>
        <v>1009683.7219251337</v>
      </c>
      <c r="F16" s="64">
        <v>48</v>
      </c>
      <c r="G16" s="59">
        <v>2.21</v>
      </c>
      <c r="H16" s="66"/>
    </row>
    <row r="17" spans="2:8" ht="12.75">
      <c r="B17" s="24" t="s">
        <v>23</v>
      </c>
      <c r="C17" s="33">
        <v>81</v>
      </c>
      <c r="D17" s="33">
        <v>53203183</v>
      </c>
      <c r="E17" s="33">
        <f t="shared" si="0"/>
        <v>656829.4197530864</v>
      </c>
      <c r="F17" s="64">
        <v>50</v>
      </c>
      <c r="G17" s="59">
        <v>1.97</v>
      </c>
      <c r="H17" s="66"/>
    </row>
    <row r="18" spans="2:8" ht="12.75">
      <c r="B18" s="25" t="s">
        <v>24</v>
      </c>
      <c r="C18" s="33">
        <v>779</v>
      </c>
      <c r="D18" s="33">
        <v>1531375199</v>
      </c>
      <c r="E18" s="33">
        <f t="shared" si="0"/>
        <v>1965821.8215661105</v>
      </c>
      <c r="F18" s="64">
        <v>69</v>
      </c>
      <c r="G18" s="59">
        <v>1.62</v>
      </c>
      <c r="H18" s="66"/>
    </row>
    <row r="19" spans="2:8" ht="12.75">
      <c r="B19" s="25" t="s">
        <v>25</v>
      </c>
      <c r="C19" s="33">
        <v>468</v>
      </c>
      <c r="D19" s="33">
        <v>648207878</v>
      </c>
      <c r="E19" s="33">
        <f t="shared" si="0"/>
        <v>1385059.5683760685</v>
      </c>
      <c r="F19" s="64">
        <v>52</v>
      </c>
      <c r="G19" s="59">
        <v>1.96</v>
      </c>
      <c r="H19" s="66"/>
    </row>
    <row r="20" spans="2:8" ht="12.75">
      <c r="B20" s="24" t="s">
        <v>26</v>
      </c>
      <c r="C20" s="33">
        <v>61</v>
      </c>
      <c r="D20" s="33">
        <v>125794351</v>
      </c>
      <c r="E20" s="33">
        <f t="shared" si="0"/>
        <v>2062202.475409836</v>
      </c>
      <c r="F20" s="64">
        <v>41</v>
      </c>
      <c r="G20" s="59">
        <v>1.62</v>
      </c>
      <c r="H20" s="66"/>
    </row>
    <row r="21" spans="2:8" ht="12.75">
      <c r="B21" s="24" t="s">
        <v>27</v>
      </c>
      <c r="C21" s="33">
        <v>211</v>
      </c>
      <c r="D21" s="33">
        <v>159650064</v>
      </c>
      <c r="E21" s="35">
        <f t="shared" si="0"/>
        <v>756635.3744075829</v>
      </c>
      <c r="F21" s="33">
        <v>54</v>
      </c>
      <c r="G21" s="59">
        <v>1.72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4162</v>
      </c>
      <c r="D23" s="61">
        <f>SUM(D10:D21)</f>
        <v>4889602509</v>
      </c>
      <c r="E23" s="61">
        <f>D23/C23</f>
        <v>1174820.4010091303</v>
      </c>
      <c r="F23" s="61">
        <f>((F10*D10)+(F11*D11)+(F12*D12)+(F13*D13)+(F14*D14)+(D15*F15)+(D16*F16)+(D17*F17)+(D18*F18)+(D19*F19)+(D20*F20)+(D21*F21))/D23</f>
        <v>53.70577613633174</v>
      </c>
      <c r="G23" s="36">
        <f>((G10*D10)+(G11*D11)+(G12*D12)+(G13*D13)+(G14*D14)+(G15*D15)+(D16*G16)+(D17*G17)+(D18*G18)+(D19*G19)+(D20*G20)+(D21*G21))/D23</f>
        <v>1.8151710423523102</v>
      </c>
    </row>
    <row r="24" spans="2:7" ht="7.5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18</v>
      </c>
      <c r="C30" s="33">
        <v>23</v>
      </c>
      <c r="D30" s="33">
        <v>130689519</v>
      </c>
      <c r="E30" s="35">
        <f>+D30/C30</f>
        <v>5682153</v>
      </c>
      <c r="F30" s="33">
        <v>360</v>
      </c>
      <c r="G30" s="59">
        <v>5.95</v>
      </c>
    </row>
    <row r="31" spans="2:7" ht="12.75">
      <c r="B31" s="24" t="s">
        <v>22</v>
      </c>
      <c r="C31" s="33">
        <v>4</v>
      </c>
      <c r="D31" s="33">
        <v>60053944</v>
      </c>
      <c r="E31" s="35">
        <f>+D31/C31</f>
        <v>15013486</v>
      </c>
      <c r="F31" s="33">
        <v>350</v>
      </c>
      <c r="G31" s="59">
        <v>5.68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27</v>
      </c>
      <c r="D33" s="29">
        <f>SUM(D30:D31)</f>
        <v>190743463</v>
      </c>
      <c r="E33" s="58">
        <f>D33/C33</f>
        <v>7064572.703703703</v>
      </c>
      <c r="F33" s="29">
        <f>(+F30*D30+F31*D31)/D33</f>
        <v>356.85158573429067</v>
      </c>
      <c r="G33" s="30">
        <f>+((+G30*D30)+(+G31*D31))/D33</f>
        <v>5.8649928148258486</v>
      </c>
    </row>
    <row r="34" spans="2:7" ht="6.75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5</v>
      </c>
      <c r="D40" s="33">
        <v>509888554</v>
      </c>
      <c r="E40" s="35">
        <f>+D40/C40</f>
        <v>101977710.8</v>
      </c>
      <c r="F40" s="33">
        <v>9</v>
      </c>
      <c r="G40" s="59">
        <v>1.05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5</v>
      </c>
      <c r="D42" s="29">
        <f>SUM(D40:D40)</f>
        <v>509888554</v>
      </c>
      <c r="E42" s="58">
        <f>D42/C42</f>
        <v>101977710.8</v>
      </c>
      <c r="F42" s="29">
        <f>(+F40*D40)/D42</f>
        <v>9</v>
      </c>
      <c r="G42" s="30">
        <f>+((+G40*D40))/D42</f>
        <v>1.05</v>
      </c>
    </row>
    <row r="43" spans="2:7" ht="4.5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F33 C42:F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28125" style="0" customWidth="1"/>
    <col min="3" max="7" width="14.7109375" style="0" customWidth="1"/>
  </cols>
  <sheetData>
    <row r="1" ht="3.7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46</v>
      </c>
      <c r="C3" s="22"/>
      <c r="D3" s="22"/>
      <c r="E3" s="22"/>
      <c r="F3" s="22"/>
      <c r="G3" s="22"/>
    </row>
    <row r="4" spans="2:7" ht="6.7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614</v>
      </c>
      <c r="D10" s="33">
        <v>576720233</v>
      </c>
      <c r="E10" s="33">
        <f aca="true" t="shared" si="0" ref="E10:E21">+D10/C10</f>
        <v>939283.7671009772</v>
      </c>
      <c r="F10" s="64">
        <v>51</v>
      </c>
      <c r="G10" s="59">
        <v>1.73</v>
      </c>
      <c r="H10" s="66"/>
    </row>
    <row r="11" spans="2:8" ht="12.75">
      <c r="B11" s="24" t="s">
        <v>19</v>
      </c>
      <c r="C11" s="33">
        <v>152</v>
      </c>
      <c r="D11" s="33">
        <v>169363583</v>
      </c>
      <c r="E11" s="33">
        <f t="shared" si="0"/>
        <v>1114234.0986842106</v>
      </c>
      <c r="F11" s="64">
        <v>52</v>
      </c>
      <c r="G11" s="59">
        <v>1.85</v>
      </c>
      <c r="H11" s="66"/>
    </row>
    <row r="12" spans="2:8" ht="12.75">
      <c r="B12" s="24" t="s">
        <v>20</v>
      </c>
      <c r="C12" s="33">
        <v>404</v>
      </c>
      <c r="D12" s="33">
        <v>335260650</v>
      </c>
      <c r="E12" s="33">
        <f t="shared" si="0"/>
        <v>829853.094059406</v>
      </c>
      <c r="F12" s="64">
        <v>38</v>
      </c>
      <c r="G12" s="59">
        <v>1.86</v>
      </c>
      <c r="H12" s="66"/>
    </row>
    <row r="13" spans="2:8" ht="12.75">
      <c r="B13" s="24" t="s">
        <v>21</v>
      </c>
      <c r="C13" s="33">
        <v>13</v>
      </c>
      <c r="D13" s="33">
        <v>10031224</v>
      </c>
      <c r="E13" s="33">
        <f t="shared" si="0"/>
        <v>771632.6153846154</v>
      </c>
      <c r="F13" s="64">
        <v>17</v>
      </c>
      <c r="G13" s="59">
        <v>1.38</v>
      </c>
      <c r="H13" s="66"/>
    </row>
    <row r="14" spans="2:8" ht="12.75">
      <c r="B14" s="24" t="s">
        <v>22</v>
      </c>
      <c r="C14" s="33">
        <v>124</v>
      </c>
      <c r="D14" s="33">
        <v>149338097</v>
      </c>
      <c r="E14" s="33">
        <f t="shared" si="0"/>
        <v>1204339.4919354839</v>
      </c>
      <c r="F14" s="64">
        <v>53</v>
      </c>
      <c r="G14" s="59">
        <v>1.99</v>
      </c>
      <c r="H14" s="66"/>
    </row>
    <row r="15" spans="2:8" ht="12.75">
      <c r="B15" s="25" t="s">
        <v>36</v>
      </c>
      <c r="C15" s="33">
        <v>278</v>
      </c>
      <c r="D15" s="33">
        <v>237334933</v>
      </c>
      <c r="E15" s="33">
        <f t="shared" si="0"/>
        <v>853722.7805755396</v>
      </c>
      <c r="F15" s="64">
        <v>41</v>
      </c>
      <c r="G15" s="59">
        <v>1.85</v>
      </c>
      <c r="H15" s="66"/>
    </row>
    <row r="16" spans="2:8" ht="12.75">
      <c r="B16" s="24" t="s">
        <v>37</v>
      </c>
      <c r="C16" s="33">
        <v>504</v>
      </c>
      <c r="D16" s="33">
        <v>495519130</v>
      </c>
      <c r="E16" s="33">
        <f t="shared" si="0"/>
        <v>983172.876984127</v>
      </c>
      <c r="F16" s="64">
        <v>48</v>
      </c>
      <c r="G16" s="59">
        <v>2.21</v>
      </c>
      <c r="H16" s="66"/>
    </row>
    <row r="17" spans="2:8" ht="12.75">
      <c r="B17" s="24" t="s">
        <v>23</v>
      </c>
      <c r="C17" s="33">
        <v>92</v>
      </c>
      <c r="D17" s="33">
        <v>70774045</v>
      </c>
      <c r="E17" s="33">
        <f t="shared" si="0"/>
        <v>769283.0978260869</v>
      </c>
      <c r="F17" s="64">
        <v>53</v>
      </c>
      <c r="G17" s="59">
        <v>1.95</v>
      </c>
      <c r="H17" s="66"/>
    </row>
    <row r="18" spans="2:8" ht="12.75">
      <c r="B18" s="25" t="s">
        <v>24</v>
      </c>
      <c r="C18" s="33">
        <v>543</v>
      </c>
      <c r="D18" s="33">
        <v>1047566117</v>
      </c>
      <c r="E18" s="33">
        <f t="shared" si="0"/>
        <v>1929219.3683241252</v>
      </c>
      <c r="F18" s="64">
        <v>72</v>
      </c>
      <c r="G18" s="59">
        <v>1.64</v>
      </c>
      <c r="H18" s="66"/>
    </row>
    <row r="19" spans="2:8" ht="12.75">
      <c r="B19" s="25" t="s">
        <v>25</v>
      </c>
      <c r="C19" s="33">
        <v>336</v>
      </c>
      <c r="D19" s="33">
        <v>495278766</v>
      </c>
      <c r="E19" s="33">
        <f t="shared" si="0"/>
        <v>1474043.9464285714</v>
      </c>
      <c r="F19" s="64">
        <v>53</v>
      </c>
      <c r="G19" s="59">
        <v>1.96</v>
      </c>
      <c r="H19" s="66"/>
    </row>
    <row r="20" spans="2:8" ht="12.75">
      <c r="B20" s="24" t="s">
        <v>26</v>
      </c>
      <c r="C20" s="33">
        <v>66</v>
      </c>
      <c r="D20" s="33">
        <v>182613613</v>
      </c>
      <c r="E20" s="33">
        <f t="shared" si="0"/>
        <v>2766872.9242424243</v>
      </c>
      <c r="F20" s="64">
        <v>41</v>
      </c>
      <c r="G20" s="59">
        <v>1.49</v>
      </c>
      <c r="H20" s="66"/>
    </row>
    <row r="21" spans="2:8" ht="12.75">
      <c r="B21" s="24" t="s">
        <v>27</v>
      </c>
      <c r="C21" s="33">
        <v>192</v>
      </c>
      <c r="D21" s="33">
        <v>155854033</v>
      </c>
      <c r="E21" s="35">
        <f t="shared" si="0"/>
        <v>811739.7552083334</v>
      </c>
      <c r="F21" s="33">
        <v>53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3318</v>
      </c>
      <c r="D23" s="61">
        <f>SUM(D10:D21)</f>
        <v>3925654424</v>
      </c>
      <c r="E23" s="61">
        <f>D23/C23</f>
        <v>1183138.7655213985</v>
      </c>
      <c r="F23" s="61">
        <f>((F10*D10)+(F11*D11)+(F12*D12)+(F13*D13)+(F14*D14)+(D15*F15)+(D16*F16)+(D17*F17)+(D18*F18)+(D19*F19)+(D20*F20)+(D21*F21))/D23</f>
        <v>54.44534886293394</v>
      </c>
      <c r="G23" s="36">
        <f>((G10*D10)+(G11*D11)+(G12*D12)+(G13*D13)+(G14*D14)+(G15*D15)+(D16*G16)+(D17*G17)+(D18*G18)+(D19*G19)+(D20*G20)+(D21*G21))/D23</f>
        <v>1.8197313912621669</v>
      </c>
    </row>
    <row r="24" spans="2:7" ht="7.5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18</v>
      </c>
      <c r="C30" s="33">
        <v>22</v>
      </c>
      <c r="D30" s="33">
        <v>166237821</v>
      </c>
      <c r="E30" s="35">
        <f>+D30/C30</f>
        <v>7556264.590909091</v>
      </c>
      <c r="F30" s="33">
        <v>347</v>
      </c>
      <c r="G30" s="59">
        <v>5.85</v>
      </c>
    </row>
    <row r="31" spans="2:7" ht="12.75">
      <c r="B31" s="24" t="s">
        <v>22</v>
      </c>
      <c r="C31" s="33">
        <v>3</v>
      </c>
      <c r="D31" s="33">
        <v>24487967</v>
      </c>
      <c r="E31" s="35">
        <f>+D31/C31</f>
        <v>8162655.666666667</v>
      </c>
      <c r="F31" s="33">
        <v>360</v>
      </c>
      <c r="G31" s="59">
        <v>5.69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25</v>
      </c>
      <c r="D33" s="29">
        <f>SUM(D30:D31)</f>
        <v>190725788</v>
      </c>
      <c r="E33" s="58">
        <f>D33/C33</f>
        <v>7629031.52</v>
      </c>
      <c r="F33" s="29">
        <f>(+F30*D30+F31*D31)/D33</f>
        <v>348.66911655910945</v>
      </c>
      <c r="G33" s="30">
        <f>+((+G30*D30)+(+G31*D31))/D33</f>
        <v>5.829457026964806</v>
      </c>
    </row>
    <row r="34" spans="2:7" ht="7.5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4</v>
      </c>
      <c r="D40" s="33">
        <v>507599047</v>
      </c>
      <c r="E40" s="35">
        <f>+D40/C40</f>
        <v>126899761.75</v>
      </c>
      <c r="F40" s="33">
        <v>26</v>
      </c>
      <c r="G40" s="59">
        <v>1.08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4</v>
      </c>
      <c r="D42" s="29">
        <f>SUM(D40:D40)</f>
        <v>507599047</v>
      </c>
      <c r="E42" s="58">
        <f>D42/C42</f>
        <v>126899761.75</v>
      </c>
      <c r="F42" s="29">
        <f>(+F40*D40)/D42</f>
        <v>26</v>
      </c>
      <c r="G42" s="30">
        <f>+((+G40*D40))/D42</f>
        <v>1.08</v>
      </c>
    </row>
    <row r="43" spans="2:7" ht="6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G33 C42:F4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47</v>
      </c>
      <c r="C3" s="22"/>
      <c r="D3" s="22"/>
      <c r="E3" s="22"/>
      <c r="F3" s="22"/>
      <c r="G3" s="22"/>
    </row>
    <row r="4" spans="2:7" ht="3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524</v>
      </c>
      <c r="D10" s="33">
        <v>453125766</v>
      </c>
      <c r="E10" s="33">
        <f aca="true" t="shared" si="0" ref="E10:E21">+D10/C10</f>
        <v>864743.8282442748</v>
      </c>
      <c r="F10" s="64">
        <v>49</v>
      </c>
      <c r="G10" s="59">
        <v>1.71</v>
      </c>
      <c r="H10" s="66"/>
    </row>
    <row r="11" spans="2:8" ht="12.75">
      <c r="B11" s="24" t="s">
        <v>19</v>
      </c>
      <c r="C11" s="33">
        <v>169</v>
      </c>
      <c r="D11" s="33">
        <v>167808260</v>
      </c>
      <c r="E11" s="33">
        <f t="shared" si="0"/>
        <v>992948.2840236686</v>
      </c>
      <c r="F11" s="64">
        <v>48</v>
      </c>
      <c r="G11" s="59">
        <v>1.9</v>
      </c>
      <c r="H11" s="66"/>
    </row>
    <row r="12" spans="2:8" ht="12.75">
      <c r="B12" s="24" t="s">
        <v>20</v>
      </c>
      <c r="C12" s="33">
        <v>396</v>
      </c>
      <c r="D12" s="33">
        <v>358786951</v>
      </c>
      <c r="E12" s="33">
        <f t="shared" si="0"/>
        <v>906027.654040404</v>
      </c>
      <c r="F12" s="64">
        <v>38</v>
      </c>
      <c r="G12" s="59">
        <v>1.82</v>
      </c>
      <c r="H12" s="66"/>
    </row>
    <row r="13" spans="2:8" ht="12.75">
      <c r="B13" s="24" t="s">
        <v>21</v>
      </c>
      <c r="C13" s="33">
        <v>24</v>
      </c>
      <c r="D13" s="33">
        <v>16833598</v>
      </c>
      <c r="E13" s="33">
        <f t="shared" si="0"/>
        <v>701399.9166666666</v>
      </c>
      <c r="F13" s="64">
        <v>19</v>
      </c>
      <c r="G13" s="59">
        <v>1.49</v>
      </c>
      <c r="H13" s="66"/>
    </row>
    <row r="14" spans="2:8" ht="12.75">
      <c r="B14" s="24" t="s">
        <v>22</v>
      </c>
      <c r="C14" s="33">
        <v>105</v>
      </c>
      <c r="D14" s="33">
        <v>112787325</v>
      </c>
      <c r="E14" s="33">
        <f t="shared" si="0"/>
        <v>1074165</v>
      </c>
      <c r="F14" s="64">
        <v>51</v>
      </c>
      <c r="G14" s="59">
        <v>1.99</v>
      </c>
      <c r="H14" s="66"/>
    </row>
    <row r="15" spans="2:8" ht="12.75">
      <c r="B15" s="25" t="s">
        <v>36</v>
      </c>
      <c r="C15" s="33">
        <v>250</v>
      </c>
      <c r="D15" s="33">
        <v>224634933</v>
      </c>
      <c r="E15" s="33">
        <f t="shared" si="0"/>
        <v>898539.732</v>
      </c>
      <c r="F15" s="64">
        <v>41</v>
      </c>
      <c r="G15" s="59">
        <v>1.84</v>
      </c>
      <c r="H15" s="66"/>
    </row>
    <row r="16" spans="2:8" ht="12.75">
      <c r="B16" s="24" t="s">
        <v>37</v>
      </c>
      <c r="C16" s="33">
        <v>1094</v>
      </c>
      <c r="D16" s="33">
        <v>1391655780</v>
      </c>
      <c r="E16" s="33">
        <f t="shared" si="0"/>
        <v>1272080.2376599635</v>
      </c>
      <c r="F16" s="64">
        <v>54</v>
      </c>
      <c r="G16" s="59">
        <v>1.95</v>
      </c>
      <c r="H16" s="66"/>
    </row>
    <row r="17" spans="2:8" ht="12.75">
      <c r="B17" s="24" t="s">
        <v>23</v>
      </c>
      <c r="C17" s="33">
        <v>75</v>
      </c>
      <c r="D17" s="33">
        <v>61068276</v>
      </c>
      <c r="E17" s="33">
        <f t="shared" si="0"/>
        <v>814243.68</v>
      </c>
      <c r="F17" s="64">
        <v>53</v>
      </c>
      <c r="G17" s="59">
        <v>1.91</v>
      </c>
      <c r="H17" s="66"/>
    </row>
    <row r="18" spans="2:8" ht="12.75">
      <c r="B18" s="25" t="s">
        <v>24</v>
      </c>
      <c r="C18" s="33">
        <v>507</v>
      </c>
      <c r="D18" s="33">
        <v>896403712</v>
      </c>
      <c r="E18" s="33">
        <f t="shared" si="0"/>
        <v>1768054.6587771203</v>
      </c>
      <c r="F18" s="64">
        <v>76</v>
      </c>
      <c r="G18" s="59">
        <v>1.71</v>
      </c>
      <c r="H18" s="66"/>
    </row>
    <row r="19" spans="2:8" ht="12.75">
      <c r="B19" s="25" t="s">
        <v>25</v>
      </c>
      <c r="C19" s="33">
        <v>423</v>
      </c>
      <c r="D19" s="33">
        <v>662107002</v>
      </c>
      <c r="E19" s="33">
        <f t="shared" si="0"/>
        <v>1565264.780141844</v>
      </c>
      <c r="F19" s="64">
        <v>55</v>
      </c>
      <c r="G19" s="59">
        <v>1.95</v>
      </c>
      <c r="H19" s="66"/>
    </row>
    <row r="20" spans="2:8" ht="12.75">
      <c r="B20" s="24" t="s">
        <v>26</v>
      </c>
      <c r="C20" s="33">
        <v>58</v>
      </c>
      <c r="D20" s="33">
        <v>156723481</v>
      </c>
      <c r="E20" s="33">
        <f t="shared" si="0"/>
        <v>2702128.9827586208</v>
      </c>
      <c r="F20" s="64">
        <v>41</v>
      </c>
      <c r="G20" s="59">
        <v>1.48</v>
      </c>
      <c r="H20" s="66"/>
    </row>
    <row r="21" spans="2:8" ht="12.75">
      <c r="B21" s="24" t="s">
        <v>27</v>
      </c>
      <c r="C21" s="33">
        <v>345</v>
      </c>
      <c r="D21" s="33">
        <v>257123325</v>
      </c>
      <c r="E21" s="35">
        <f t="shared" si="0"/>
        <v>745285</v>
      </c>
      <c r="F21" s="33">
        <v>54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3970</v>
      </c>
      <c r="D23" s="61">
        <f>SUM(D10:D21)</f>
        <v>4759058409</v>
      </c>
      <c r="E23" s="61">
        <f>D23/C23</f>
        <v>1198755.2667506298</v>
      </c>
      <c r="F23" s="61">
        <f>((F10*D10)+(F11*D11)+(F12*D12)+(F13*D13)+(F14*D14)+(D15*F15)+(D16*F16)+(D17*F17)+(D18*F18)+(D19*F19)+(D20*F20)+(D21*F21))/D23</f>
        <v>55.13964844111666</v>
      </c>
      <c r="G23" s="36">
        <f>((G10*D10)+(G11*D11)+(G12*D12)+(G13*D13)+(G14*D14)+(G15*D15)+(D16*G16)+(D17*G17)+(D18*G18)+(D19*G19)+(D20*G20)+(D21*G21))/D23</f>
        <v>1.8350097755923551</v>
      </c>
    </row>
    <row r="24" spans="2:7" ht="6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>
        <v>1</v>
      </c>
      <c r="D30" s="39">
        <v>7287081</v>
      </c>
      <c r="E30" s="35">
        <f>+D30/C30</f>
        <v>7287081</v>
      </c>
      <c r="F30" s="39">
        <v>300</v>
      </c>
      <c r="G30" s="26">
        <v>4.94</v>
      </c>
    </row>
    <row r="31" spans="2:7" ht="12.75">
      <c r="B31" s="19" t="s">
        <v>18</v>
      </c>
      <c r="C31" s="33">
        <v>31</v>
      </c>
      <c r="D31" s="33">
        <v>236464347</v>
      </c>
      <c r="E31" s="35">
        <f>+D31/C31</f>
        <v>7627882.161290322</v>
      </c>
      <c r="F31" s="33">
        <v>357</v>
      </c>
      <c r="G31" s="59">
        <v>5.84</v>
      </c>
    </row>
    <row r="32" spans="2:7" ht="12.75">
      <c r="B32" s="24" t="s">
        <v>22</v>
      </c>
      <c r="C32" s="33">
        <v>1</v>
      </c>
      <c r="D32" s="33">
        <v>30796258</v>
      </c>
      <c r="E32" s="35">
        <f>+D32/C32</f>
        <v>30796258</v>
      </c>
      <c r="F32" s="33">
        <v>360</v>
      </c>
      <c r="G32" s="59">
        <v>5.79</v>
      </c>
    </row>
    <row r="33" spans="2:7" ht="13.5" thickBot="1">
      <c r="B33" s="20"/>
      <c r="C33" s="40"/>
      <c r="D33" s="41"/>
      <c r="E33" s="42"/>
      <c r="F33" s="43"/>
      <c r="G33" s="44"/>
    </row>
    <row r="34" spans="2:7" ht="13.5" thickBot="1">
      <c r="B34" s="17" t="s">
        <v>28</v>
      </c>
      <c r="C34" s="29">
        <f>SUM(C31:C32)</f>
        <v>32</v>
      </c>
      <c r="D34" s="29">
        <f>SUM(D31:D32)</f>
        <v>267260605</v>
      </c>
      <c r="E34" s="58">
        <f>D34/C34</f>
        <v>8351893.90625</v>
      </c>
      <c r="F34" s="29">
        <f>(+F31*D31+F32*D32)/D34</f>
        <v>357.34568796250386</v>
      </c>
      <c r="G34" s="30">
        <f>+((+G31*D31)+(+G32*D32))/D34</f>
        <v>5.834238533958269</v>
      </c>
    </row>
    <row r="35" spans="2:7" ht="6.75" customHeight="1">
      <c r="B35" s="32"/>
      <c r="C35" s="37"/>
      <c r="D35" s="37"/>
      <c r="E35" s="32"/>
      <c r="F35" s="32"/>
      <c r="G35" s="32"/>
    </row>
    <row r="36" spans="2:7" ht="15" thickBot="1">
      <c r="B36" s="21" t="s">
        <v>45</v>
      </c>
      <c r="C36" s="32"/>
      <c r="D36" s="32"/>
      <c r="E36" s="32"/>
      <c r="F36" s="32"/>
      <c r="G36" s="38"/>
    </row>
    <row r="37" spans="2:7" ht="12.75">
      <c r="B37" s="67" t="s">
        <v>2</v>
      </c>
      <c r="C37" s="49" t="s">
        <v>3</v>
      </c>
      <c r="D37" s="49" t="s">
        <v>4</v>
      </c>
      <c r="E37" s="50" t="s">
        <v>5</v>
      </c>
      <c r="F37" s="50" t="s">
        <v>6</v>
      </c>
      <c r="G37" s="51" t="s">
        <v>7</v>
      </c>
    </row>
    <row r="38" spans="2:7" ht="12.75">
      <c r="B38" s="68"/>
      <c r="C38" s="52" t="s">
        <v>8</v>
      </c>
      <c r="D38" s="52" t="s">
        <v>9</v>
      </c>
      <c r="E38" s="53" t="s">
        <v>10</v>
      </c>
      <c r="F38" s="53" t="s">
        <v>11</v>
      </c>
      <c r="G38" s="54" t="s">
        <v>30</v>
      </c>
    </row>
    <row r="39" spans="2:7" ht="12.75">
      <c r="B39" s="69"/>
      <c r="C39" s="55" t="s">
        <v>13</v>
      </c>
      <c r="D39" s="55" t="s">
        <v>14</v>
      </c>
      <c r="E39" s="56" t="s">
        <v>15</v>
      </c>
      <c r="F39" s="56" t="s">
        <v>16</v>
      </c>
      <c r="G39" s="57" t="s">
        <v>17</v>
      </c>
    </row>
    <row r="40" spans="2:7" ht="12.75">
      <c r="B40" s="19"/>
      <c r="C40" s="39"/>
      <c r="D40" s="39"/>
      <c r="E40" s="34"/>
      <c r="F40" s="39"/>
      <c r="G40" s="26"/>
    </row>
    <row r="41" spans="2:7" ht="12.75">
      <c r="B41" s="25" t="s">
        <v>24</v>
      </c>
      <c r="C41" s="33">
        <v>19</v>
      </c>
      <c r="D41" s="33">
        <v>1818851945</v>
      </c>
      <c r="E41" s="35">
        <f>+D41/C41</f>
        <v>95729049.73684211</v>
      </c>
      <c r="F41" s="33">
        <v>18</v>
      </c>
      <c r="G41" s="59">
        <v>1.27</v>
      </c>
    </row>
    <row r="42" spans="2:7" ht="13.5" thickBot="1">
      <c r="B42" s="20"/>
      <c r="C42" s="40"/>
      <c r="D42" s="41"/>
      <c r="E42" s="42"/>
      <c r="F42" s="43"/>
      <c r="G42" s="44"/>
    </row>
    <row r="43" spans="2:7" ht="13.5" thickBot="1">
      <c r="B43" s="17" t="s">
        <v>28</v>
      </c>
      <c r="C43" s="29">
        <f>SUM(C41:C41)</f>
        <v>19</v>
      </c>
      <c r="D43" s="29">
        <f>SUM(D41:D41)</f>
        <v>1818851945</v>
      </c>
      <c r="E43" s="58">
        <f>D43/C43</f>
        <v>95729049.73684211</v>
      </c>
      <c r="F43" s="29">
        <f>(+F41*D41)/D43</f>
        <v>18</v>
      </c>
      <c r="G43" s="30">
        <f>+((+G41*D41))/D43</f>
        <v>1.27</v>
      </c>
    </row>
    <row r="44" spans="2:7" ht="6" customHeight="1">
      <c r="B44" s="32"/>
      <c r="C44" s="37"/>
      <c r="D44" s="37"/>
      <c r="E44" s="32"/>
      <c r="F44" s="32"/>
      <c r="G44" s="32"/>
    </row>
    <row r="45" spans="2:7" ht="12.75">
      <c r="B45" s="5" t="s">
        <v>31</v>
      </c>
      <c r="C45" s="45"/>
      <c r="D45" s="45"/>
      <c r="E45" s="46"/>
      <c r="F45" s="45"/>
      <c r="G45" s="45"/>
    </row>
    <row r="46" spans="2:7" ht="12.75">
      <c r="B46" s="5" t="s">
        <v>32</v>
      </c>
      <c r="C46" s="45"/>
      <c r="D46" s="45"/>
      <c r="E46" s="45"/>
      <c r="F46" s="45"/>
      <c r="G46" s="45"/>
    </row>
    <row r="47" spans="2:7" ht="12.75">
      <c r="B47" s="5" t="s">
        <v>33</v>
      </c>
      <c r="C47" s="45"/>
      <c r="D47" s="45"/>
      <c r="E47" s="45"/>
      <c r="F47" s="45"/>
      <c r="G47" s="47"/>
    </row>
    <row r="48" spans="2:7" ht="12.75">
      <c r="B48" s="5" t="s">
        <v>34</v>
      </c>
      <c r="C48" s="45"/>
      <c r="D48" s="45"/>
      <c r="E48" s="45"/>
      <c r="F48" s="45"/>
      <c r="G48" s="45"/>
    </row>
    <row r="49" spans="2:7" ht="12.75">
      <c r="B49" s="5" t="s">
        <v>35</v>
      </c>
      <c r="C49" s="45"/>
      <c r="D49" s="45"/>
      <c r="E49" s="45"/>
      <c r="F49" s="45"/>
      <c r="G49" s="45"/>
    </row>
    <row r="50" spans="2:7" ht="12.75">
      <c r="B50" s="70"/>
      <c r="C50" s="70"/>
      <c r="D50" s="70"/>
      <c r="E50" s="70"/>
      <c r="F50" s="70"/>
      <c r="G50" s="70"/>
    </row>
    <row r="51" spans="2:7" ht="12.75">
      <c r="B51" s="48"/>
      <c r="C51" s="48"/>
      <c r="D51" s="48"/>
      <c r="E51" s="48"/>
      <c r="F51" s="48"/>
      <c r="G51" s="48"/>
    </row>
    <row r="52" spans="2:7" ht="12.75">
      <c r="B52" s="48"/>
      <c r="C52" s="48"/>
      <c r="D52" s="48"/>
      <c r="E52" s="48"/>
      <c r="F52" s="48"/>
      <c r="G52" s="48"/>
    </row>
  </sheetData>
  <sheetProtection/>
  <mergeCells count="4">
    <mergeCell ref="B6:B8"/>
    <mergeCell ref="B26:B28"/>
    <mergeCell ref="B37:B39"/>
    <mergeCell ref="B50:G50"/>
  </mergeCells>
  <printOptions/>
  <pageMargins left="0.7" right="0.7" top="0.75" bottom="0.75" header="0.3" footer="0.3"/>
  <pageSetup orientation="portrait" paperSize="9"/>
  <ignoredErrors>
    <ignoredError sqref="C8:G8 C28:G28 C39:G39" numberStoredAsText="1"/>
    <ignoredError sqref="C23:G23 E34:F34 C43:F43" unlockedFormula="1"/>
    <ignoredError sqref="C34:D3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48</v>
      </c>
      <c r="C3" s="22"/>
      <c r="D3" s="22"/>
      <c r="E3" s="22"/>
      <c r="F3" s="22"/>
      <c r="G3" s="22"/>
    </row>
    <row r="4" spans="2:7" ht="5.2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715</v>
      </c>
      <c r="D10" s="33">
        <v>737738879</v>
      </c>
      <c r="E10" s="33">
        <f aca="true" t="shared" si="0" ref="E10:E21">+D10/C10</f>
        <v>1031802.627972028</v>
      </c>
      <c r="F10" s="64">
        <v>51</v>
      </c>
      <c r="G10" s="59">
        <v>1.66</v>
      </c>
      <c r="H10" s="66"/>
    </row>
    <row r="11" spans="2:8" ht="12.75">
      <c r="B11" s="24" t="s">
        <v>19</v>
      </c>
      <c r="C11" s="33">
        <v>202</v>
      </c>
      <c r="D11" s="33">
        <v>249291938</v>
      </c>
      <c r="E11" s="33">
        <f t="shared" si="0"/>
        <v>1234118.504950495</v>
      </c>
      <c r="F11" s="64">
        <v>49</v>
      </c>
      <c r="G11" s="59">
        <v>1.49</v>
      </c>
      <c r="H11" s="66"/>
    </row>
    <row r="12" spans="2:8" ht="12.75">
      <c r="B12" s="24" t="s">
        <v>20</v>
      </c>
      <c r="C12" s="33">
        <v>684</v>
      </c>
      <c r="D12" s="33">
        <v>572882628</v>
      </c>
      <c r="E12" s="33">
        <f t="shared" si="0"/>
        <v>837547.701754386</v>
      </c>
      <c r="F12" s="64">
        <v>39</v>
      </c>
      <c r="G12" s="59">
        <v>1.83</v>
      </c>
      <c r="H12" s="66"/>
    </row>
    <row r="13" spans="2:8" ht="12.75">
      <c r="B13" s="24" t="s">
        <v>21</v>
      </c>
      <c r="C13" s="33">
        <v>39</v>
      </c>
      <c r="D13" s="33">
        <v>27648434</v>
      </c>
      <c r="E13" s="33">
        <f t="shared" si="0"/>
        <v>708934.2051282051</v>
      </c>
      <c r="F13" s="64">
        <v>25</v>
      </c>
      <c r="G13" s="59">
        <v>1.7</v>
      </c>
      <c r="H13" s="66"/>
    </row>
    <row r="14" spans="2:8" ht="12.75">
      <c r="B14" s="24" t="s">
        <v>22</v>
      </c>
      <c r="C14" s="33">
        <v>179</v>
      </c>
      <c r="D14" s="33">
        <v>190245490</v>
      </c>
      <c r="E14" s="33">
        <f t="shared" si="0"/>
        <v>1062823.966480447</v>
      </c>
      <c r="F14" s="64">
        <v>50</v>
      </c>
      <c r="G14" s="59">
        <v>1.99</v>
      </c>
      <c r="H14" s="66"/>
    </row>
    <row r="15" spans="2:8" ht="12.75">
      <c r="B15" s="25" t="s">
        <v>36</v>
      </c>
      <c r="C15" s="33">
        <v>498</v>
      </c>
      <c r="D15" s="33">
        <v>454612528</v>
      </c>
      <c r="E15" s="33">
        <f t="shared" si="0"/>
        <v>912876.562248996</v>
      </c>
      <c r="F15" s="64">
        <v>42</v>
      </c>
      <c r="G15" s="59">
        <v>1.86</v>
      </c>
      <c r="H15" s="66"/>
    </row>
    <row r="16" spans="2:8" ht="12.75">
      <c r="B16" s="24" t="s">
        <v>37</v>
      </c>
      <c r="C16" s="33">
        <v>1791</v>
      </c>
      <c r="D16" s="33">
        <v>2521385088</v>
      </c>
      <c r="E16" s="33">
        <f t="shared" si="0"/>
        <v>1407808.5360134004</v>
      </c>
      <c r="F16" s="64">
        <v>57</v>
      </c>
      <c r="G16" s="59">
        <v>1.85</v>
      </c>
      <c r="H16" s="66"/>
    </row>
    <row r="17" spans="2:8" ht="12.75">
      <c r="B17" s="24" t="s">
        <v>23</v>
      </c>
      <c r="C17" s="33">
        <v>86</v>
      </c>
      <c r="D17" s="33">
        <v>68116389</v>
      </c>
      <c r="E17" s="33">
        <f t="shared" si="0"/>
        <v>792051.0348837209</v>
      </c>
      <c r="F17" s="64">
        <v>50</v>
      </c>
      <c r="G17" s="59">
        <v>1.9</v>
      </c>
      <c r="H17" s="66"/>
    </row>
    <row r="18" spans="2:8" ht="12.75">
      <c r="B18" s="25" t="s">
        <v>24</v>
      </c>
      <c r="C18" s="33">
        <v>579</v>
      </c>
      <c r="D18" s="33">
        <v>1091852145</v>
      </c>
      <c r="E18" s="33">
        <f t="shared" si="0"/>
        <v>1885755</v>
      </c>
      <c r="F18" s="64">
        <v>73</v>
      </c>
      <c r="G18" s="59">
        <v>1.67</v>
      </c>
      <c r="H18" s="66"/>
    </row>
    <row r="19" spans="2:8" ht="12.75">
      <c r="B19" s="25" t="s">
        <v>25</v>
      </c>
      <c r="C19" s="33">
        <v>562</v>
      </c>
      <c r="D19" s="33">
        <v>861919174</v>
      </c>
      <c r="E19" s="33">
        <f t="shared" si="0"/>
        <v>1533664.0106761565</v>
      </c>
      <c r="F19" s="64">
        <v>54</v>
      </c>
      <c r="G19" s="59">
        <v>1.97</v>
      </c>
      <c r="H19" s="66"/>
    </row>
    <row r="20" spans="2:8" ht="12.75">
      <c r="B20" s="24" t="s">
        <v>26</v>
      </c>
      <c r="C20" s="33">
        <v>62</v>
      </c>
      <c r="D20" s="33">
        <v>149476680</v>
      </c>
      <c r="E20" s="33">
        <f t="shared" si="0"/>
        <v>2410914.193548387</v>
      </c>
      <c r="F20" s="64">
        <v>37</v>
      </c>
      <c r="G20" s="59">
        <v>1.7</v>
      </c>
      <c r="H20" s="66"/>
    </row>
    <row r="21" spans="2:8" ht="12.75">
      <c r="B21" s="24" t="s">
        <v>27</v>
      </c>
      <c r="C21" s="33">
        <v>292</v>
      </c>
      <c r="D21" s="33">
        <v>244796514</v>
      </c>
      <c r="E21" s="35">
        <f t="shared" si="0"/>
        <v>838344.2260273972</v>
      </c>
      <c r="F21" s="33">
        <v>55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5689</v>
      </c>
      <c r="D23" s="61">
        <f>SUM(D10:D21)</f>
        <v>7169965887</v>
      </c>
      <c r="E23" s="61">
        <f>D23/C23</f>
        <v>1260320.9504306556</v>
      </c>
      <c r="F23" s="61">
        <f>((F10*D10)+(F11*D11)+(F12*D12)+(F13*D13)+(F14*D14)+(D15*F15)+(D16*F16)+(D17*F17)+(D18*F18)+(D19*F19)+(D20*F20)+(D21*F21))/D23</f>
        <v>54.930202582984755</v>
      </c>
      <c r="G23" s="36">
        <f>((G10*D10)+(G11*D11)+(G12*D12)+(G13*D13)+(G14*D14)+(G15*D15)+(D16*G16)+(D17*G17)+(D18*G18)+(D19*G19)+(D20*G20)+(D21*G21))/D23</f>
        <v>1.7993472968960027</v>
      </c>
    </row>
    <row r="24" spans="2:7" ht="6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/>
      <c r="D30" s="39"/>
      <c r="E30" s="35"/>
      <c r="F30" s="39"/>
      <c r="G30" s="26"/>
    </row>
    <row r="31" spans="2:7" ht="12.75">
      <c r="B31" s="19" t="s">
        <v>18</v>
      </c>
      <c r="C31" s="33">
        <v>24</v>
      </c>
      <c r="D31" s="33">
        <v>164451110</v>
      </c>
      <c r="E31" s="35">
        <f>+D31/C31</f>
        <v>6852129.583333333</v>
      </c>
      <c r="F31" s="33">
        <v>351</v>
      </c>
      <c r="G31" s="59">
        <v>5.86</v>
      </c>
    </row>
    <row r="32" spans="2:7" ht="12.75">
      <c r="B32" s="24" t="s">
        <v>22</v>
      </c>
      <c r="C32" s="33"/>
      <c r="D32" s="33"/>
      <c r="E32" s="35"/>
      <c r="F32" s="33"/>
      <c r="G32" s="59"/>
    </row>
    <row r="33" spans="2:7" ht="13.5" thickBot="1">
      <c r="B33" s="20"/>
      <c r="C33" s="40"/>
      <c r="D33" s="41"/>
      <c r="E33" s="42"/>
      <c r="F33" s="43"/>
      <c r="G33" s="44"/>
    </row>
    <row r="34" spans="2:7" ht="13.5" thickBot="1">
      <c r="B34" s="17" t="s">
        <v>28</v>
      </c>
      <c r="C34" s="29">
        <f>SUM(C31:C32)</f>
        <v>24</v>
      </c>
      <c r="D34" s="29">
        <f>SUM(D31:D32)</f>
        <v>164451110</v>
      </c>
      <c r="E34" s="58">
        <f>D34/C34</f>
        <v>6852129.583333333</v>
      </c>
      <c r="F34" s="29">
        <f>(+F31*D31+F32*D32)/D34</f>
        <v>351</v>
      </c>
      <c r="G34" s="30">
        <f>+((+G31*D31)+(+G32*D32))/D34</f>
        <v>5.86</v>
      </c>
    </row>
    <row r="35" spans="2:7" ht="6.75" customHeight="1">
      <c r="B35" s="32"/>
      <c r="C35" s="37"/>
      <c r="D35" s="37"/>
      <c r="E35" s="32"/>
      <c r="F35" s="32"/>
      <c r="G35" s="32"/>
    </row>
    <row r="36" spans="2:7" ht="15" thickBot="1">
      <c r="B36" s="21" t="s">
        <v>45</v>
      </c>
      <c r="C36" s="32"/>
      <c r="D36" s="32"/>
      <c r="E36" s="32"/>
      <c r="F36" s="32"/>
      <c r="G36" s="38"/>
    </row>
    <row r="37" spans="2:7" ht="12.75">
      <c r="B37" s="67" t="s">
        <v>2</v>
      </c>
      <c r="C37" s="49" t="s">
        <v>3</v>
      </c>
      <c r="D37" s="49" t="s">
        <v>4</v>
      </c>
      <c r="E37" s="50" t="s">
        <v>5</v>
      </c>
      <c r="F37" s="50" t="s">
        <v>6</v>
      </c>
      <c r="G37" s="51" t="s">
        <v>7</v>
      </c>
    </row>
    <row r="38" spans="2:7" ht="12.75">
      <c r="B38" s="68"/>
      <c r="C38" s="52" t="s">
        <v>8</v>
      </c>
      <c r="D38" s="52" t="s">
        <v>9</v>
      </c>
      <c r="E38" s="53" t="s">
        <v>10</v>
      </c>
      <c r="F38" s="53" t="s">
        <v>11</v>
      </c>
      <c r="G38" s="54" t="s">
        <v>30</v>
      </c>
    </row>
    <row r="39" spans="2:7" ht="12.75">
      <c r="B39" s="69"/>
      <c r="C39" s="55" t="s">
        <v>13</v>
      </c>
      <c r="D39" s="55" t="s">
        <v>14</v>
      </c>
      <c r="E39" s="56" t="s">
        <v>15</v>
      </c>
      <c r="F39" s="56" t="s">
        <v>16</v>
      </c>
      <c r="G39" s="57" t="s">
        <v>17</v>
      </c>
    </row>
    <row r="40" spans="2:7" ht="12.75">
      <c r="B40" s="19"/>
      <c r="C40" s="39"/>
      <c r="D40" s="39"/>
      <c r="E40" s="34"/>
      <c r="F40" s="39"/>
      <c r="G40" s="26"/>
    </row>
    <row r="41" spans="2:7" ht="12.75">
      <c r="B41" s="25" t="s">
        <v>24</v>
      </c>
      <c r="C41" s="33">
        <v>8</v>
      </c>
      <c r="D41" s="33">
        <v>859924447</v>
      </c>
      <c r="E41" s="35">
        <f>+D41/C41</f>
        <v>107490555.875</v>
      </c>
      <c r="F41" s="33">
        <v>24</v>
      </c>
      <c r="G41" s="59">
        <v>0.91</v>
      </c>
    </row>
    <row r="42" spans="2:7" ht="13.5" thickBot="1">
      <c r="B42" s="20"/>
      <c r="C42" s="40"/>
      <c r="D42" s="41"/>
      <c r="E42" s="42"/>
      <c r="F42" s="43"/>
      <c r="G42" s="44"/>
    </row>
    <row r="43" spans="2:7" ht="13.5" thickBot="1">
      <c r="B43" s="17" t="s">
        <v>28</v>
      </c>
      <c r="C43" s="29">
        <f>SUM(C41:C41)</f>
        <v>8</v>
      </c>
      <c r="D43" s="29">
        <f>SUM(D41:D41)</f>
        <v>859924447</v>
      </c>
      <c r="E43" s="58">
        <f>D43/C43</f>
        <v>107490555.875</v>
      </c>
      <c r="F43" s="29">
        <f>(+F41*D41)/D43</f>
        <v>24</v>
      </c>
      <c r="G43" s="30">
        <f>+((+G41*D41))/D43</f>
        <v>0.91</v>
      </c>
    </row>
    <row r="44" spans="2:7" ht="5.25" customHeight="1">
      <c r="B44" s="32"/>
      <c r="C44" s="37"/>
      <c r="D44" s="37"/>
      <c r="E44" s="32"/>
      <c r="F44" s="32"/>
      <c r="G44" s="32"/>
    </row>
    <row r="45" spans="2:7" ht="12.75">
      <c r="B45" s="5" t="s">
        <v>31</v>
      </c>
      <c r="C45" s="45"/>
      <c r="D45" s="45"/>
      <c r="E45" s="46"/>
      <c r="F45" s="45"/>
      <c r="G45" s="45"/>
    </row>
    <row r="46" spans="2:7" ht="12.75">
      <c r="B46" s="5" t="s">
        <v>32</v>
      </c>
      <c r="C46" s="45"/>
      <c r="D46" s="45"/>
      <c r="E46" s="45"/>
      <c r="F46" s="45"/>
      <c r="G46" s="45"/>
    </row>
    <row r="47" spans="2:7" ht="12.75">
      <c r="B47" s="5" t="s">
        <v>33</v>
      </c>
      <c r="C47" s="45"/>
      <c r="D47" s="45"/>
      <c r="E47" s="45"/>
      <c r="F47" s="45"/>
      <c r="G47" s="47"/>
    </row>
    <row r="48" spans="2:7" ht="12.75">
      <c r="B48" s="5" t="s">
        <v>34</v>
      </c>
      <c r="C48" s="45"/>
      <c r="D48" s="45"/>
      <c r="E48" s="45"/>
      <c r="F48" s="45"/>
      <c r="G48" s="45"/>
    </row>
    <row r="49" spans="2:7" ht="12.75">
      <c r="B49" s="5" t="s">
        <v>35</v>
      </c>
      <c r="C49" s="45"/>
      <c r="D49" s="45"/>
      <c r="E49" s="45"/>
      <c r="F49" s="45"/>
      <c r="G49" s="45"/>
    </row>
    <row r="50" spans="2:7" ht="12.75">
      <c r="B50" s="70"/>
      <c r="C50" s="70"/>
      <c r="D50" s="70"/>
      <c r="E50" s="70"/>
      <c r="F50" s="70"/>
      <c r="G50" s="70"/>
    </row>
    <row r="51" spans="2:7" ht="12.75">
      <c r="B51" s="48"/>
      <c r="C51" s="48"/>
      <c r="D51" s="48"/>
      <c r="E51" s="48"/>
      <c r="F51" s="48"/>
      <c r="G51" s="48"/>
    </row>
    <row r="52" spans="2:7" ht="12.75">
      <c r="B52" s="48"/>
      <c r="C52" s="48"/>
      <c r="D52" s="48"/>
      <c r="E52" s="48"/>
      <c r="F52" s="48"/>
      <c r="G52" s="48"/>
    </row>
  </sheetData>
  <sheetProtection/>
  <mergeCells count="4">
    <mergeCell ref="B6:B8"/>
    <mergeCell ref="B26:B28"/>
    <mergeCell ref="B37:B39"/>
    <mergeCell ref="B50:G50"/>
  </mergeCells>
  <printOptions/>
  <pageMargins left="0.7" right="0.7" top="0.75" bottom="0.75" header="0.3" footer="0.3"/>
  <pageSetup orientation="portrait" paperSize="9"/>
  <ignoredErrors>
    <ignoredError sqref="C8:G8 C28:G28 C39:G39" numberStoredAsText="1"/>
    <ignoredError sqref="C23:G23 C34:F34 C43:F4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H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49</v>
      </c>
      <c r="C3" s="22"/>
      <c r="D3" s="22"/>
      <c r="E3" s="22"/>
      <c r="F3" s="22"/>
      <c r="G3" s="22"/>
    </row>
    <row r="4" spans="2:7" ht="3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8" ht="12.75">
      <c r="B10" s="24" t="s">
        <v>18</v>
      </c>
      <c r="C10" s="33">
        <v>691</v>
      </c>
      <c r="D10" s="33">
        <v>678928284</v>
      </c>
      <c r="E10" s="33">
        <f aca="true" t="shared" si="0" ref="E10:E21">+D10/C10</f>
        <v>982530.0781476122</v>
      </c>
      <c r="F10" s="64">
        <v>50</v>
      </c>
      <c r="G10" s="59">
        <v>1.71</v>
      </c>
      <c r="H10" s="66"/>
    </row>
    <row r="11" spans="2:8" ht="12.75">
      <c r="B11" s="24" t="s">
        <v>19</v>
      </c>
      <c r="C11" s="33">
        <v>195</v>
      </c>
      <c r="D11" s="33">
        <v>214639842</v>
      </c>
      <c r="E11" s="33">
        <f t="shared" si="0"/>
        <v>1100717.1384615384</v>
      </c>
      <c r="F11" s="64">
        <v>50</v>
      </c>
      <c r="G11" s="59">
        <v>1.8</v>
      </c>
      <c r="H11" s="66"/>
    </row>
    <row r="12" spans="2:8" ht="12.75">
      <c r="B12" s="24" t="s">
        <v>20</v>
      </c>
      <c r="C12" s="33">
        <v>668</v>
      </c>
      <c r="D12" s="33">
        <v>594931771</v>
      </c>
      <c r="E12" s="33">
        <f t="shared" si="0"/>
        <v>890616.4236526946</v>
      </c>
      <c r="F12" s="64">
        <v>39</v>
      </c>
      <c r="G12" s="59">
        <v>1.83</v>
      </c>
      <c r="H12" s="66"/>
    </row>
    <row r="13" spans="2:8" ht="12.75">
      <c r="B13" s="24" t="s">
        <v>21</v>
      </c>
      <c r="C13" s="33">
        <v>63</v>
      </c>
      <c r="D13" s="33">
        <v>48627626</v>
      </c>
      <c r="E13" s="33">
        <f t="shared" si="0"/>
        <v>771867.0793650794</v>
      </c>
      <c r="F13" s="64">
        <v>28</v>
      </c>
      <c r="G13" s="59">
        <v>1.73</v>
      </c>
      <c r="H13" s="66"/>
    </row>
    <row r="14" spans="2:8" ht="12.75">
      <c r="B14" s="24" t="s">
        <v>22</v>
      </c>
      <c r="C14" s="33">
        <v>117</v>
      </c>
      <c r="D14" s="33">
        <v>118078746</v>
      </c>
      <c r="E14" s="33">
        <f t="shared" si="0"/>
        <v>1009220.0512820513</v>
      </c>
      <c r="F14" s="64">
        <v>52</v>
      </c>
      <c r="G14" s="59">
        <v>1.99</v>
      </c>
      <c r="H14" s="66"/>
    </row>
    <row r="15" spans="2:8" ht="12.75">
      <c r="B15" s="25" t="s">
        <v>36</v>
      </c>
      <c r="C15" s="33">
        <v>511</v>
      </c>
      <c r="D15" s="33">
        <v>414176669</v>
      </c>
      <c r="E15" s="33">
        <f t="shared" si="0"/>
        <v>810521.8571428572</v>
      </c>
      <c r="F15" s="64">
        <v>42</v>
      </c>
      <c r="G15" s="59">
        <v>1.86</v>
      </c>
      <c r="H15" s="66"/>
    </row>
    <row r="16" spans="2:8" ht="12.75">
      <c r="B16" s="24" t="s">
        <v>37</v>
      </c>
      <c r="C16" s="33">
        <v>1748</v>
      </c>
      <c r="D16" s="33">
        <v>2252292313</v>
      </c>
      <c r="E16" s="33">
        <f t="shared" si="0"/>
        <v>1288496.7465675056</v>
      </c>
      <c r="F16" s="64">
        <v>56</v>
      </c>
      <c r="G16" s="59">
        <v>1.85</v>
      </c>
      <c r="H16" s="66"/>
    </row>
    <row r="17" spans="2:8" ht="12.75">
      <c r="B17" s="24" t="s">
        <v>23</v>
      </c>
      <c r="C17" s="33">
        <v>85</v>
      </c>
      <c r="D17" s="33">
        <v>65653784</v>
      </c>
      <c r="E17" s="33">
        <f t="shared" si="0"/>
        <v>772397.4588235294</v>
      </c>
      <c r="F17" s="64">
        <v>53</v>
      </c>
      <c r="G17" s="59">
        <v>1.92</v>
      </c>
      <c r="H17" s="66"/>
    </row>
    <row r="18" spans="2:8" ht="12.75">
      <c r="B18" s="25" t="s">
        <v>24</v>
      </c>
      <c r="C18" s="33">
        <v>735</v>
      </c>
      <c r="D18" s="33">
        <v>1356830465</v>
      </c>
      <c r="E18" s="33">
        <f t="shared" si="0"/>
        <v>1846027.843537415</v>
      </c>
      <c r="F18" s="64">
        <v>77</v>
      </c>
      <c r="G18" s="59">
        <v>1.69</v>
      </c>
      <c r="H18" s="66"/>
    </row>
    <row r="19" spans="2:8" ht="12.75">
      <c r="B19" s="25" t="s">
        <v>25</v>
      </c>
      <c r="C19" s="33">
        <v>498</v>
      </c>
      <c r="D19" s="33">
        <v>762225426</v>
      </c>
      <c r="E19" s="33">
        <f t="shared" si="0"/>
        <v>1530573.1445783132</v>
      </c>
      <c r="F19" s="64">
        <v>52</v>
      </c>
      <c r="G19" s="59">
        <v>1.96</v>
      </c>
      <c r="H19" s="66"/>
    </row>
    <row r="20" spans="2:8" ht="12.75">
      <c r="B20" s="24" t="s">
        <v>26</v>
      </c>
      <c r="C20" s="33">
        <v>45</v>
      </c>
      <c r="D20" s="33">
        <v>58980759</v>
      </c>
      <c r="E20" s="33">
        <f t="shared" si="0"/>
        <v>1310683.5333333334</v>
      </c>
      <c r="F20" s="64">
        <v>38</v>
      </c>
      <c r="G20" s="59">
        <v>1.62</v>
      </c>
      <c r="H20" s="66"/>
    </row>
    <row r="21" spans="2:8" ht="12.75">
      <c r="B21" s="24" t="s">
        <v>27</v>
      </c>
      <c r="C21" s="33">
        <v>278</v>
      </c>
      <c r="D21" s="33">
        <v>203432703</v>
      </c>
      <c r="E21" s="35">
        <f t="shared" si="0"/>
        <v>731772.3129496403</v>
      </c>
      <c r="F21" s="33">
        <v>54</v>
      </c>
      <c r="G21" s="59">
        <v>1.7</v>
      </c>
      <c r="H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5634</v>
      </c>
      <c r="D23" s="61">
        <f>SUM(D10:D21)</f>
        <v>6768798388</v>
      </c>
      <c r="E23" s="61">
        <f>D23/C23</f>
        <v>1201419.6641817535</v>
      </c>
      <c r="F23" s="61">
        <f>((F10*D10)+(F11*D11)+(F12*D12)+(F13*D13)+(F14*D14)+(D15*F15)+(D16*F16)+(D17*F17)+(D18*F18)+(D19*F19)+(D20*F20)+(D21*F21))/D23</f>
        <v>56.09919735549967</v>
      </c>
      <c r="G23" s="36">
        <f>((G10*D10)+(G11*D11)+(G12*D12)+(G13*D13)+(G14*D14)+(G15*D15)+(D16*G16)+(D17*G17)+(D18*G18)+(D19*G19)+(D20*G20)+(D21*G21))/D23</f>
        <v>1.8092873227782122</v>
      </c>
    </row>
    <row r="24" spans="2:7" ht="4.5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>
        <v>1</v>
      </c>
      <c r="D30" s="39">
        <v>6840387</v>
      </c>
      <c r="E30" s="35">
        <f>+D30/C30</f>
        <v>6840387</v>
      </c>
      <c r="F30" s="39">
        <v>300</v>
      </c>
      <c r="G30" s="26">
        <v>4.94</v>
      </c>
    </row>
    <row r="31" spans="2:7" ht="12.75">
      <c r="B31" s="19" t="s">
        <v>18</v>
      </c>
      <c r="C31" s="33">
        <v>40</v>
      </c>
      <c r="D31" s="33">
        <v>214418280</v>
      </c>
      <c r="E31" s="35">
        <f>+D31/C31</f>
        <v>5360457</v>
      </c>
      <c r="F31" s="33">
        <v>347</v>
      </c>
      <c r="G31" s="59">
        <v>5.98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41</v>
      </c>
      <c r="D33" s="29">
        <f>SUM(D30:D31)</f>
        <v>221258667</v>
      </c>
      <c r="E33" s="58">
        <f>D33/C33</f>
        <v>5396552.853658536</v>
      </c>
      <c r="F33" s="29">
        <f>(+F30*D30+F31*D31)/D33</f>
        <v>345.5469577605292</v>
      </c>
      <c r="G33" s="30">
        <f>+((+G30*D30)+(+G31*D31))/D33</f>
        <v>5.947847575977668</v>
      </c>
    </row>
    <row r="34" spans="2:7" ht="6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2</v>
      </c>
      <c r="D40" s="33">
        <v>85596815</v>
      </c>
      <c r="E40" s="35">
        <f>+D40/C40</f>
        <v>42798407.5</v>
      </c>
      <c r="F40" s="33">
        <v>36</v>
      </c>
      <c r="G40" s="59">
        <v>2.42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2</v>
      </c>
      <c r="D42" s="29">
        <f>SUM(D40:D40)</f>
        <v>85596815</v>
      </c>
      <c r="E42" s="58">
        <f>D42/C42</f>
        <v>42798407.5</v>
      </c>
      <c r="F42" s="29">
        <f>(+F40*D40)/D42</f>
        <v>36</v>
      </c>
      <c r="G42" s="30">
        <f>+((+G40*D40))/D42</f>
        <v>2.42</v>
      </c>
    </row>
    <row r="43" spans="2:7" ht="6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</sheetData>
  <sheetProtection/>
  <mergeCells count="4">
    <mergeCell ref="B6:B8"/>
    <mergeCell ref="B49:G49"/>
    <mergeCell ref="B26:B28"/>
    <mergeCell ref="B36:B38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F33 C42:F4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I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2"/>
      <c r="D2" s="22"/>
      <c r="E2" s="22"/>
      <c r="F2" s="22"/>
      <c r="G2" s="22"/>
    </row>
    <row r="3" spans="2:7" ht="15.75">
      <c r="B3" s="31" t="s">
        <v>50</v>
      </c>
      <c r="C3" s="22"/>
      <c r="D3" s="22"/>
      <c r="E3" s="22"/>
      <c r="F3" s="22"/>
      <c r="G3" s="22"/>
    </row>
    <row r="4" spans="2:7" ht="4.5" customHeight="1">
      <c r="B4" s="5"/>
      <c r="C4" s="32"/>
      <c r="D4" s="32"/>
      <c r="E4" s="32"/>
      <c r="F4" s="32"/>
      <c r="G4" s="32"/>
    </row>
    <row r="5" spans="2:7" ht="15" thickBot="1">
      <c r="B5" s="21" t="s">
        <v>43</v>
      </c>
      <c r="C5" s="21"/>
      <c r="D5" s="21"/>
      <c r="E5" s="21"/>
      <c r="F5" s="21"/>
      <c r="G5" s="21"/>
    </row>
    <row r="6" spans="2:7" ht="12.75">
      <c r="B6" s="67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68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69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3"/>
      <c r="C9" s="15"/>
      <c r="D9" s="15"/>
      <c r="E9" s="62"/>
      <c r="F9" s="63"/>
      <c r="G9" s="16"/>
    </row>
    <row r="10" spans="2:9" ht="12.75">
      <c r="B10" s="24" t="s">
        <v>18</v>
      </c>
      <c r="C10" s="33">
        <v>741</v>
      </c>
      <c r="D10" s="33">
        <v>687682805</v>
      </c>
      <c r="E10" s="33">
        <f aca="true" t="shared" si="0" ref="E10:E21">+D10/C10</f>
        <v>928046.9703103914</v>
      </c>
      <c r="F10" s="64">
        <v>52</v>
      </c>
      <c r="G10" s="59">
        <v>1.71</v>
      </c>
      <c r="H10" s="66"/>
      <c r="I10" s="66"/>
    </row>
    <row r="11" spans="2:9" ht="12.75">
      <c r="B11" s="24" t="s">
        <v>19</v>
      </c>
      <c r="C11" s="33">
        <v>176</v>
      </c>
      <c r="D11" s="33">
        <v>223964060</v>
      </c>
      <c r="E11" s="33">
        <f t="shared" si="0"/>
        <v>1272523.0681818181</v>
      </c>
      <c r="F11" s="64">
        <v>54</v>
      </c>
      <c r="G11" s="59">
        <v>1.83</v>
      </c>
      <c r="H11" s="66"/>
      <c r="I11" s="66"/>
    </row>
    <row r="12" spans="2:9" ht="12.75">
      <c r="B12" s="24" t="s">
        <v>20</v>
      </c>
      <c r="C12" s="33">
        <v>538</v>
      </c>
      <c r="D12" s="33">
        <v>485008885</v>
      </c>
      <c r="E12" s="33">
        <f t="shared" si="0"/>
        <v>901503.5037174721</v>
      </c>
      <c r="F12" s="64">
        <v>41</v>
      </c>
      <c r="G12" s="59">
        <v>1.81</v>
      </c>
      <c r="H12" s="66"/>
      <c r="I12" s="66"/>
    </row>
    <row r="13" spans="2:9" ht="12.75">
      <c r="B13" s="24" t="s">
        <v>21</v>
      </c>
      <c r="C13" s="33">
        <v>99</v>
      </c>
      <c r="D13" s="33">
        <v>69376052</v>
      </c>
      <c r="E13" s="33">
        <f t="shared" si="0"/>
        <v>700768.2020202021</v>
      </c>
      <c r="F13" s="64">
        <v>23</v>
      </c>
      <c r="G13" s="59">
        <v>1.6</v>
      </c>
      <c r="H13" s="66"/>
      <c r="I13" s="66"/>
    </row>
    <row r="14" spans="2:9" ht="12.75">
      <c r="B14" s="24" t="s">
        <v>22</v>
      </c>
      <c r="C14" s="33">
        <v>148</v>
      </c>
      <c r="D14" s="33">
        <v>153314199</v>
      </c>
      <c r="E14" s="33">
        <f t="shared" si="0"/>
        <v>1035906.75</v>
      </c>
      <c r="F14" s="64">
        <v>52</v>
      </c>
      <c r="G14" s="59">
        <v>1.7</v>
      </c>
      <c r="H14" s="66"/>
      <c r="I14" s="66"/>
    </row>
    <row r="15" spans="2:9" ht="12.75">
      <c r="B15" s="25" t="s">
        <v>36</v>
      </c>
      <c r="C15" s="33">
        <v>364</v>
      </c>
      <c r="D15" s="33">
        <v>315109144</v>
      </c>
      <c r="E15" s="33">
        <f t="shared" si="0"/>
        <v>865684.4615384615</v>
      </c>
      <c r="F15" s="64">
        <v>41</v>
      </c>
      <c r="G15" s="59">
        <v>1.82</v>
      </c>
      <c r="H15" s="66"/>
      <c r="I15" s="66"/>
    </row>
    <row r="16" spans="2:9" ht="12.75">
      <c r="B16" s="24" t="s">
        <v>37</v>
      </c>
      <c r="C16" s="33">
        <v>1096</v>
      </c>
      <c r="D16" s="33">
        <v>1430947019</v>
      </c>
      <c r="E16" s="33">
        <f t="shared" si="0"/>
        <v>1305608.593978102</v>
      </c>
      <c r="F16" s="64">
        <v>55</v>
      </c>
      <c r="G16" s="59">
        <v>1.85</v>
      </c>
      <c r="H16" s="66"/>
      <c r="I16" s="66"/>
    </row>
    <row r="17" spans="2:9" ht="12.75">
      <c r="B17" s="24" t="s">
        <v>23</v>
      </c>
      <c r="C17" s="33">
        <v>66</v>
      </c>
      <c r="D17" s="33">
        <v>55294797</v>
      </c>
      <c r="E17" s="33">
        <f t="shared" si="0"/>
        <v>837799.9545454546</v>
      </c>
      <c r="F17" s="64">
        <v>53</v>
      </c>
      <c r="G17" s="59">
        <v>1.87</v>
      </c>
      <c r="H17" s="66"/>
      <c r="I17" s="66"/>
    </row>
    <row r="18" spans="2:9" ht="12.75">
      <c r="B18" s="25" t="s">
        <v>24</v>
      </c>
      <c r="C18" s="33">
        <v>691</v>
      </c>
      <c r="D18" s="33">
        <v>1452219306</v>
      </c>
      <c r="E18" s="33">
        <f t="shared" si="0"/>
        <v>2101619.8350217077</v>
      </c>
      <c r="F18" s="64">
        <v>65</v>
      </c>
      <c r="G18" s="59">
        <v>1.54</v>
      </c>
      <c r="H18" s="66"/>
      <c r="I18" s="66"/>
    </row>
    <row r="19" spans="2:9" ht="12.75">
      <c r="B19" s="25" t="s">
        <v>25</v>
      </c>
      <c r="C19" s="33">
        <v>450</v>
      </c>
      <c r="D19" s="33">
        <v>724209083</v>
      </c>
      <c r="E19" s="33">
        <f t="shared" si="0"/>
        <v>1609353.5177777777</v>
      </c>
      <c r="F19" s="64">
        <v>54</v>
      </c>
      <c r="G19" s="59">
        <v>1.94</v>
      </c>
      <c r="H19" s="66"/>
      <c r="I19" s="66"/>
    </row>
    <row r="20" spans="2:9" ht="12.75">
      <c r="B20" s="24" t="s">
        <v>26</v>
      </c>
      <c r="C20" s="33">
        <v>99</v>
      </c>
      <c r="D20" s="33">
        <v>84494381</v>
      </c>
      <c r="E20" s="33">
        <f t="shared" si="0"/>
        <v>853478.595959596</v>
      </c>
      <c r="F20" s="64">
        <v>36</v>
      </c>
      <c r="G20" s="59">
        <v>1.72</v>
      </c>
      <c r="H20" s="66"/>
      <c r="I20" s="66"/>
    </row>
    <row r="21" spans="2:9" ht="12.75">
      <c r="B21" s="24" t="s">
        <v>27</v>
      </c>
      <c r="C21" s="33">
        <v>322</v>
      </c>
      <c r="D21" s="33">
        <v>250519873</v>
      </c>
      <c r="E21" s="35">
        <f t="shared" si="0"/>
        <v>778012.0279503106</v>
      </c>
      <c r="F21" s="33">
        <v>54</v>
      </c>
      <c r="G21" s="59">
        <v>1.7</v>
      </c>
      <c r="H21" s="66"/>
      <c r="I21" s="66"/>
    </row>
    <row r="22" spans="2:7" ht="13.5" thickBot="1">
      <c r="B22" s="60"/>
      <c r="C22" s="33"/>
      <c r="D22" s="65"/>
      <c r="E22" s="35"/>
      <c r="F22" s="33"/>
      <c r="G22" s="59"/>
    </row>
    <row r="23" spans="2:7" ht="13.5" thickBot="1">
      <c r="B23" s="17" t="s">
        <v>28</v>
      </c>
      <c r="C23" s="61">
        <f>SUM(C10:C21)</f>
        <v>4790</v>
      </c>
      <c r="D23" s="61">
        <f>SUM(D10:D21)</f>
        <v>5932139604</v>
      </c>
      <c r="E23" s="61">
        <f>D23/C23</f>
        <v>1238442.5060542799</v>
      </c>
      <c r="F23" s="61">
        <f>((F10*D10)+(F11*D11)+(F12*D12)+(F13*D13)+(F14*D14)+(D15*F15)+(D16*F16)+(D17*F17)+(D18*F18)+(D19*F19)+(D20*F20)+(D21*F21))/D23</f>
        <v>54.26887090316022</v>
      </c>
      <c r="G23" s="36">
        <f>((G10*D10)+(G11*D11)+(G12*D12)+(G13*D13)+(G14*D14)+(G15*D15)+(D16*G16)+(D17*G17)+(D18*G18)+(D19*G19)+(D20*G20)+(D21*G21))/D23</f>
        <v>1.7484489225449458</v>
      </c>
    </row>
    <row r="24" spans="2:7" ht="6" customHeight="1">
      <c r="B24" s="5"/>
      <c r="C24" s="37"/>
      <c r="D24" s="37"/>
      <c r="E24" s="37"/>
      <c r="F24" s="37"/>
      <c r="G24" s="18"/>
    </row>
    <row r="25" spans="2:7" ht="15" thickBot="1">
      <c r="B25" s="21" t="s">
        <v>44</v>
      </c>
      <c r="C25" s="32"/>
      <c r="D25" s="32"/>
      <c r="E25" s="32"/>
      <c r="F25" s="32"/>
      <c r="G25" s="38"/>
    </row>
    <row r="26" spans="2:7" ht="12.75">
      <c r="B26" s="67" t="s">
        <v>2</v>
      </c>
      <c r="C26" s="49" t="s">
        <v>3</v>
      </c>
      <c r="D26" s="49" t="s">
        <v>4</v>
      </c>
      <c r="E26" s="50" t="s">
        <v>5</v>
      </c>
      <c r="F26" s="50" t="s">
        <v>6</v>
      </c>
      <c r="G26" s="51" t="s">
        <v>7</v>
      </c>
    </row>
    <row r="27" spans="2:7" ht="12.75">
      <c r="B27" s="68"/>
      <c r="C27" s="52" t="s">
        <v>8</v>
      </c>
      <c r="D27" s="52" t="s">
        <v>9</v>
      </c>
      <c r="E27" s="53" t="s">
        <v>10</v>
      </c>
      <c r="F27" s="53" t="s">
        <v>11</v>
      </c>
      <c r="G27" s="54" t="s">
        <v>30</v>
      </c>
    </row>
    <row r="28" spans="2:7" ht="12.75">
      <c r="B28" s="69"/>
      <c r="C28" s="55" t="s">
        <v>13</v>
      </c>
      <c r="D28" s="55" t="s">
        <v>14</v>
      </c>
      <c r="E28" s="56" t="s">
        <v>15</v>
      </c>
      <c r="F28" s="56" t="s">
        <v>16</v>
      </c>
      <c r="G28" s="57" t="s">
        <v>17</v>
      </c>
    </row>
    <row r="29" spans="2:7" ht="12.75">
      <c r="B29" s="19"/>
      <c r="C29" s="39"/>
      <c r="D29" s="39"/>
      <c r="E29" s="34"/>
      <c r="F29" s="39"/>
      <c r="G29" s="26"/>
    </row>
    <row r="30" spans="2:7" ht="12.75">
      <c r="B30" s="19" t="s">
        <v>26</v>
      </c>
      <c r="C30" s="39"/>
      <c r="D30" s="39"/>
      <c r="E30" s="35"/>
      <c r="F30" s="39"/>
      <c r="G30" s="26"/>
    </row>
    <row r="31" spans="2:7" ht="12.75">
      <c r="B31" s="19" t="s">
        <v>18</v>
      </c>
      <c r="C31" s="33">
        <v>19</v>
      </c>
      <c r="D31" s="33">
        <v>147299990</v>
      </c>
      <c r="E31" s="35">
        <f>+D31/C31</f>
        <v>7752631.052631579</v>
      </c>
      <c r="F31" s="33">
        <v>346</v>
      </c>
      <c r="G31" s="59">
        <v>5.89</v>
      </c>
    </row>
    <row r="32" spans="2:7" ht="13.5" thickBot="1">
      <c r="B32" s="20"/>
      <c r="C32" s="40"/>
      <c r="D32" s="41"/>
      <c r="E32" s="42"/>
      <c r="F32" s="43"/>
      <c r="G32" s="44"/>
    </row>
    <row r="33" spans="2:7" ht="13.5" thickBot="1">
      <c r="B33" s="17" t="s">
        <v>28</v>
      </c>
      <c r="C33" s="29">
        <f>SUM(C30:C31)</f>
        <v>19</v>
      </c>
      <c r="D33" s="29">
        <f>SUM(D30:D31)</f>
        <v>147299990</v>
      </c>
      <c r="E33" s="58">
        <f>D33/C33</f>
        <v>7752631.052631579</v>
      </c>
      <c r="F33" s="29">
        <f>(+F30*D30+F31*D31)/D33</f>
        <v>346</v>
      </c>
      <c r="G33" s="30">
        <f>+((+G30*D30)+(+G31*D31))/D33</f>
        <v>5.89</v>
      </c>
    </row>
    <row r="34" spans="2:7" ht="6.75" customHeight="1">
      <c r="B34" s="32"/>
      <c r="C34" s="37"/>
      <c r="D34" s="37"/>
      <c r="E34" s="32"/>
      <c r="F34" s="32"/>
      <c r="G34" s="32"/>
    </row>
    <row r="35" spans="2:7" ht="15" thickBot="1">
      <c r="B35" s="21" t="s">
        <v>45</v>
      </c>
      <c r="C35" s="32"/>
      <c r="D35" s="32"/>
      <c r="E35" s="32"/>
      <c r="F35" s="32"/>
      <c r="G35" s="38"/>
    </row>
    <row r="36" spans="2:7" ht="12.75">
      <c r="B36" s="67" t="s">
        <v>2</v>
      </c>
      <c r="C36" s="49" t="s">
        <v>3</v>
      </c>
      <c r="D36" s="49" t="s">
        <v>4</v>
      </c>
      <c r="E36" s="50" t="s">
        <v>5</v>
      </c>
      <c r="F36" s="50" t="s">
        <v>6</v>
      </c>
      <c r="G36" s="51" t="s">
        <v>7</v>
      </c>
    </row>
    <row r="37" spans="2:7" ht="12.75">
      <c r="B37" s="68"/>
      <c r="C37" s="52" t="s">
        <v>8</v>
      </c>
      <c r="D37" s="52" t="s">
        <v>9</v>
      </c>
      <c r="E37" s="53" t="s">
        <v>10</v>
      </c>
      <c r="F37" s="53" t="s">
        <v>11</v>
      </c>
      <c r="G37" s="54" t="s">
        <v>30</v>
      </c>
    </row>
    <row r="38" spans="2:7" ht="12.75">
      <c r="B38" s="69"/>
      <c r="C38" s="55" t="s">
        <v>13</v>
      </c>
      <c r="D38" s="55" t="s">
        <v>14</v>
      </c>
      <c r="E38" s="56" t="s">
        <v>15</v>
      </c>
      <c r="F38" s="56" t="s">
        <v>16</v>
      </c>
      <c r="G38" s="57" t="s">
        <v>17</v>
      </c>
    </row>
    <row r="39" spans="2:7" ht="12.75">
      <c r="B39" s="19"/>
      <c r="C39" s="39"/>
      <c r="D39" s="39"/>
      <c r="E39" s="34"/>
      <c r="F39" s="39"/>
      <c r="G39" s="26"/>
    </row>
    <row r="40" spans="2:7" ht="12.75">
      <c r="B40" s="25" t="s">
        <v>24</v>
      </c>
      <c r="C40" s="33">
        <v>3</v>
      </c>
      <c r="D40" s="33">
        <v>174578087</v>
      </c>
      <c r="E40" s="35">
        <f>+D40/C40</f>
        <v>58192695.666666664</v>
      </c>
      <c r="F40" s="33">
        <v>60</v>
      </c>
      <c r="G40" s="59">
        <v>1</v>
      </c>
    </row>
    <row r="41" spans="2:7" ht="13.5" thickBot="1">
      <c r="B41" s="20"/>
      <c r="C41" s="40"/>
      <c r="D41" s="41"/>
      <c r="E41" s="42"/>
      <c r="F41" s="43"/>
      <c r="G41" s="44"/>
    </row>
    <row r="42" spans="2:7" ht="13.5" thickBot="1">
      <c r="B42" s="17" t="s">
        <v>28</v>
      </c>
      <c r="C42" s="29">
        <f>SUM(C40:C40)</f>
        <v>3</v>
      </c>
      <c r="D42" s="29">
        <f>SUM(D40:D40)</f>
        <v>174578087</v>
      </c>
      <c r="E42" s="58">
        <f>D42/C42</f>
        <v>58192695.666666664</v>
      </c>
      <c r="F42" s="29">
        <f>(+F40*D40)/D42</f>
        <v>60</v>
      </c>
      <c r="G42" s="30">
        <f>+((+G40*D40))/D42</f>
        <v>1</v>
      </c>
    </row>
    <row r="43" spans="2:7" ht="5.25" customHeight="1">
      <c r="B43" s="32"/>
      <c r="C43" s="37"/>
      <c r="D43" s="37"/>
      <c r="E43" s="32"/>
      <c r="F43" s="32"/>
      <c r="G43" s="32"/>
    </row>
    <row r="44" spans="2:7" ht="12.75">
      <c r="B44" s="5" t="s">
        <v>31</v>
      </c>
      <c r="C44" s="45"/>
      <c r="D44" s="45"/>
      <c r="E44" s="46"/>
      <c r="F44" s="45"/>
      <c r="G44" s="45"/>
    </row>
    <row r="45" spans="2:7" ht="12.75">
      <c r="B45" s="5" t="s">
        <v>32</v>
      </c>
      <c r="C45" s="45"/>
      <c r="D45" s="45"/>
      <c r="E45" s="45"/>
      <c r="F45" s="45"/>
      <c r="G45" s="45"/>
    </row>
    <row r="46" spans="2:7" ht="12.75">
      <c r="B46" s="5" t="s">
        <v>33</v>
      </c>
      <c r="C46" s="45"/>
      <c r="D46" s="45"/>
      <c r="E46" s="45"/>
      <c r="F46" s="45"/>
      <c r="G46" s="47"/>
    </row>
    <row r="47" spans="2:7" ht="12.75">
      <c r="B47" s="5" t="s">
        <v>34</v>
      </c>
      <c r="C47" s="45"/>
      <c r="D47" s="45"/>
      <c r="E47" s="45"/>
      <c r="F47" s="45"/>
      <c r="G47" s="45"/>
    </row>
    <row r="48" spans="2:7" ht="12.75">
      <c r="B48" s="5" t="s">
        <v>35</v>
      </c>
      <c r="C48" s="45"/>
      <c r="D48" s="45"/>
      <c r="E48" s="45"/>
      <c r="F48" s="45"/>
      <c r="G48" s="45"/>
    </row>
    <row r="49" spans="2:7" ht="12.75">
      <c r="B49" s="70"/>
      <c r="C49" s="70"/>
      <c r="D49" s="70"/>
      <c r="E49" s="70"/>
      <c r="F49" s="70"/>
      <c r="G49" s="70"/>
    </row>
    <row r="50" spans="2:7" ht="12.75">
      <c r="B50" s="48"/>
      <c r="C50" s="48"/>
      <c r="D50" s="48"/>
      <c r="E50" s="48"/>
      <c r="F50" s="48"/>
      <c r="G50" s="48"/>
    </row>
    <row r="51" spans="2:7" ht="12.75">
      <c r="B51" s="48"/>
      <c r="C51" s="48"/>
      <c r="D51" s="48"/>
      <c r="E51" s="48"/>
      <c r="F51" s="48"/>
      <c r="G51" s="48"/>
    </row>
  </sheetData>
  <sheetProtection/>
  <mergeCells count="4">
    <mergeCell ref="B6:B8"/>
    <mergeCell ref="B26:B28"/>
    <mergeCell ref="B36:B38"/>
    <mergeCell ref="B49:G49"/>
  </mergeCells>
  <printOptions/>
  <pageMargins left="0.7" right="0.7" top="0.75" bottom="0.75" header="0.3" footer="0.3"/>
  <pageSetup orientation="portrait" paperSize="9"/>
  <ignoredErrors>
    <ignoredError sqref="C8:G8 C28:G28 C38:G38" numberStoredAsText="1"/>
    <ignoredError sqref="C23:G23 C33:F33 C42:F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Pezoa Flores Vanessa Olivia</cp:lastModifiedBy>
  <cp:lastPrinted>2010-11-15T19:39:49Z</cp:lastPrinted>
  <dcterms:created xsi:type="dcterms:W3CDTF">2009-09-10T19:54:31Z</dcterms:created>
  <dcterms:modified xsi:type="dcterms:W3CDTF">2014-02-21T15:33:04Z</dcterms:modified>
  <cp:category/>
  <cp:version/>
  <cp:contentType/>
  <cp:contentStatus/>
</cp:coreProperties>
</file>