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500" windowWidth="18315" windowHeight="7935" activeTab="0"/>
  </bookViews>
  <sheets>
    <sheet name="ENERO 2012" sheetId="1" r:id="rId1"/>
    <sheet name="FEBRERO 2012" sheetId="2" r:id="rId2"/>
    <sheet name="MARZO 2012" sheetId="3" r:id="rId3"/>
    <sheet name="ABRIL 2012" sheetId="4" r:id="rId4"/>
    <sheet name="MAYO 2012" sheetId="5" r:id="rId5"/>
    <sheet name="JUNIO 2012" sheetId="6" r:id="rId6"/>
    <sheet name="JULIO 2012" sheetId="7" r:id="rId7"/>
    <sheet name="AGOSTO 2012" sheetId="8" r:id="rId8"/>
    <sheet name="SEPTIEMBE 2012" sheetId="9" r:id="rId9"/>
    <sheet name="OCTUBRE 2012" sheetId="10" r:id="rId10"/>
    <sheet name="NOVIEMBRE 2012" sheetId="11" r:id="rId11"/>
    <sheet name="DICIEMBRE 2012" sheetId="12" r:id="rId12"/>
  </sheets>
  <definedNames/>
  <calcPr fullCalcOnLoad="1"/>
</workbook>
</file>

<file path=xl/sharedStrings.xml><?xml version="1.0" encoding="utf-8"?>
<sst xmlns="http://schemas.openxmlformats.org/spreadsheetml/2006/main" count="720" uniqueCount="55">
  <si>
    <t>INFORMACION MENSUAL DE PRESTAMOS OTORGADOS</t>
  </si>
  <si>
    <t>PRÉSTAMOS OTORGADOS EN PESOS ($)</t>
  </si>
  <si>
    <t>ASEGURADORA</t>
  </si>
  <si>
    <t>Número de</t>
  </si>
  <si>
    <t>Monto Total</t>
  </si>
  <si>
    <t>Monto promedio de</t>
  </si>
  <si>
    <t>Plazo (meses)</t>
  </si>
  <si>
    <t>Tasa de interés</t>
  </si>
  <si>
    <t>Prestamos</t>
  </si>
  <si>
    <t>prestado ($)</t>
  </si>
  <si>
    <t>los préstamos ($)</t>
  </si>
  <si>
    <t>préstamos</t>
  </si>
  <si>
    <t>(mensual)</t>
  </si>
  <si>
    <t>(1)</t>
  </si>
  <si>
    <t>(2)</t>
  </si>
  <si>
    <t>(3)</t>
  </si>
  <si>
    <t>(4)</t>
  </si>
  <si>
    <t>(5)</t>
  </si>
  <si>
    <t>BICE VIDA COMPAÑIA DE SEGUROS</t>
  </si>
  <si>
    <t>CHILENA CONSOLIDADA SEGUROS DE VIDA S.A.</t>
  </si>
  <si>
    <t>COMPAÑIA DE SEGUROS CORPVIDA S.A.</t>
  </si>
  <si>
    <t>EUROAMERICA SEGUROS DE VIDA S.A.</t>
  </si>
  <si>
    <t>COMPAÑIA DE SEGUROS DE VIDA CRUZ DEL SUR S.A.</t>
  </si>
  <si>
    <t>INTERAMERICANA CIA. DE SEGUROS DE VIDA S.A.</t>
  </si>
  <si>
    <t>METLIFE CHILE SEGUROS DE VIDA</t>
  </si>
  <si>
    <t>OHIO NATIONAL SEGUROS DE VIDA S.A.</t>
  </si>
  <si>
    <t>PENTA VIDA COMPAÑIA DE SEGUROS DE VIDA</t>
  </si>
  <si>
    <t>PRINCIPAL COMPAÑIA DE SEGUROS DE VIDA</t>
  </si>
  <si>
    <t>RENTA NACIONAL COMPAÑÍA DE SEGUROS DE VIDA S.A.</t>
  </si>
  <si>
    <t>SEGUROS VIDA SECURITY PREVISION S.A.</t>
  </si>
  <si>
    <t>TOTALES</t>
  </si>
  <si>
    <t>PRÉSTAMOS OTORGADOS EN UNIDADES DE FOMENTO (UF)</t>
  </si>
  <si>
    <t>(anual)</t>
  </si>
  <si>
    <t>PRINCIPAL COMPAÑIA DE SEG. DE VIDA</t>
  </si>
  <si>
    <t>(1)    Suma de los préstamos otorgados por la compañía durante el mes indicado.</t>
  </si>
  <si>
    <t>(2)    Suma del monto de los préstamos otorgados por la compañía durante el mes indicado expresado en pesos.</t>
  </si>
  <si>
    <t>(3)    Monto total prestado dividido por el total de préstamos otorgados por la compañía durante el mes indicado.</t>
  </si>
  <si>
    <t>(4)    Plazo promedio ponderado de los préstamos otorgados por la compañía durante el mes indicado.</t>
  </si>
  <si>
    <t>(5)    Tasa de interés promedio ponderada de los préstamos otorgados por la compañía.</t>
  </si>
  <si>
    <t xml:space="preserve">CORPSEGUROS S.A. </t>
  </si>
  <si>
    <t>CÍA. DE SEG. CRUZ DEL SUR</t>
  </si>
  <si>
    <t>ENERO 2012</t>
  </si>
  <si>
    <t>FEBRERO 2012</t>
  </si>
  <si>
    <t>METLIFE CHILE SEGUROS DE VIDA (ex Interamericana *)</t>
  </si>
  <si>
    <t xml:space="preserve"> * Compañía resultante de la fusión impropia de MetLife e Interamericana, pasando esta última a ser continuadora legal de MetLife.</t>
  </si>
  <si>
    <t>MARZO 2012</t>
  </si>
  <si>
    <t>ABRIL 2012</t>
  </si>
  <si>
    <t>MAYO 2012</t>
  </si>
  <si>
    <t>JUNIO 2012</t>
  </si>
  <si>
    <t>JULIO 2012</t>
  </si>
  <si>
    <t>AGOSTO 2012</t>
  </si>
  <si>
    <t>SEPTIEMBRE 2012</t>
  </si>
  <si>
    <t>OCTUBRE 2012</t>
  </si>
  <si>
    <t>NOVIEMBRE 2012</t>
  </si>
  <si>
    <t>DICIEMBRE 2012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</si>
</sst>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0"/>
    <numFmt numFmtId="165" formatCode="_-* #,##0_-;\-* #,##0_-;_-* &quot;-&quot;??_-;_-@_-"/>
    <numFmt numFmtId="166" formatCode="_-* #,##0.0_-;\-* #,##0.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33" applyFont="1" applyAlignment="1">
      <alignment/>
      <protection/>
    </xf>
    <xf numFmtId="0" fontId="10" fillId="0" borderId="0" xfId="33" applyFont="1" applyAlignment="1">
      <alignment/>
      <protection/>
    </xf>
    <xf numFmtId="0" fontId="0" fillId="0" borderId="0" xfId="33" applyFont="1" applyAlignment="1">
      <alignment/>
      <protection/>
    </xf>
    <xf numFmtId="0" fontId="2" fillId="33" borderId="0" xfId="54" applyFont="1" applyFill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4" fillId="34" borderId="10" xfId="54" applyNumberFormat="1" applyFont="1" applyFill="1" applyBorder="1" applyAlignment="1" applyProtection="1">
      <alignment horizontal="center"/>
      <protection locked="0"/>
    </xf>
    <xf numFmtId="0" fontId="4" fillId="34" borderId="11" xfId="54" applyNumberFormat="1" applyFont="1" applyFill="1" applyBorder="1" applyAlignment="1" applyProtection="1">
      <alignment horizontal="center"/>
      <protection locked="0"/>
    </xf>
    <xf numFmtId="0" fontId="4" fillId="34" borderId="12" xfId="54" applyNumberFormat="1" applyFont="1" applyFill="1" applyBorder="1" applyAlignment="1" applyProtection="1">
      <alignment horizontal="center"/>
      <protection locked="0"/>
    </xf>
    <xf numFmtId="0" fontId="4" fillId="34" borderId="13" xfId="54" applyNumberFormat="1" applyFont="1" applyFill="1" applyBorder="1" applyAlignment="1" applyProtection="1">
      <alignment horizontal="center"/>
      <protection locked="0"/>
    </xf>
    <xf numFmtId="0" fontId="4" fillId="34" borderId="14" xfId="54" applyNumberFormat="1" applyFont="1" applyFill="1" applyBorder="1" applyAlignment="1" applyProtection="1">
      <alignment horizontal="center"/>
      <protection locked="0"/>
    </xf>
    <xf numFmtId="0" fontId="4" fillId="34" borderId="15" xfId="54" applyNumberFormat="1" applyFont="1" applyFill="1" applyBorder="1" applyAlignment="1" applyProtection="1">
      <alignment horizontal="center"/>
      <protection locked="0"/>
    </xf>
    <xf numFmtId="49" fontId="4" fillId="34" borderId="16" xfId="54" applyNumberFormat="1" applyFont="1" applyFill="1" applyBorder="1" applyAlignment="1" applyProtection="1">
      <alignment horizontal="center"/>
      <protection locked="0"/>
    </xf>
    <xf numFmtId="49" fontId="4" fillId="34" borderId="17" xfId="54" applyNumberFormat="1" applyFont="1" applyFill="1" applyBorder="1" applyAlignment="1" applyProtection="1">
      <alignment horizontal="center"/>
      <protection locked="0"/>
    </xf>
    <xf numFmtId="49" fontId="4" fillId="34" borderId="18" xfId="54" applyNumberFormat="1" applyFont="1" applyFill="1" applyBorder="1" applyAlignment="1" applyProtection="1">
      <alignment horizontal="center"/>
      <protection locked="0"/>
    </xf>
    <xf numFmtId="3" fontId="4" fillId="33" borderId="19" xfId="54" applyNumberFormat="1" applyFont="1" applyFill="1" applyBorder="1" applyAlignment="1" applyProtection="1">
      <alignment/>
      <protection locked="0"/>
    </xf>
    <xf numFmtId="0" fontId="4" fillId="33" borderId="19" xfId="54" applyNumberFormat="1" applyFont="1" applyFill="1" applyBorder="1" applyAlignment="1" applyProtection="1">
      <alignment/>
      <protection locked="0"/>
    </xf>
    <xf numFmtId="2" fontId="4" fillId="33" borderId="20" xfId="54" applyNumberFormat="1" applyFont="1" applyFill="1" applyBorder="1" applyAlignment="1" applyProtection="1">
      <alignment/>
      <protection locked="0"/>
    </xf>
    <xf numFmtId="0" fontId="8" fillId="0" borderId="21" xfId="54" applyNumberFormat="1" applyFont="1" applyFill="1" applyBorder="1" applyAlignment="1" applyProtection="1">
      <alignment horizontal="left" vertical="center"/>
      <protection locked="0"/>
    </xf>
    <xf numFmtId="4" fontId="9" fillId="0" borderId="0" xfId="54" applyNumberFormat="1" applyFont="1" applyFill="1" applyBorder="1" applyAlignment="1">
      <alignment/>
      <protection/>
    </xf>
    <xf numFmtId="0" fontId="4" fillId="0" borderId="22" xfId="54" applyNumberFormat="1" applyFont="1" applyFill="1" applyBorder="1" applyAlignment="1" applyProtection="1">
      <alignment horizontal="left"/>
      <protection locked="0"/>
    </xf>
    <xf numFmtId="0" fontId="4" fillId="0" borderId="22" xfId="54" applyFont="1" applyFill="1" applyBorder="1" applyAlignment="1">
      <alignment horizontal="left"/>
      <protection/>
    </xf>
    <xf numFmtId="3" fontId="3" fillId="33" borderId="0" xfId="54" applyNumberFormat="1" applyFill="1">
      <alignment vertical="center"/>
      <protection/>
    </xf>
    <xf numFmtId="0" fontId="5" fillId="33" borderId="0" xfId="54" applyFont="1" applyFill="1">
      <alignment vertical="center"/>
      <protection/>
    </xf>
    <xf numFmtId="0" fontId="3" fillId="33" borderId="0" xfId="54" applyFill="1">
      <alignment vertical="center"/>
      <protection/>
    </xf>
    <xf numFmtId="0" fontId="2" fillId="33" borderId="0" xfId="54" applyFont="1" applyFill="1">
      <alignment vertical="center"/>
      <protection/>
    </xf>
    <xf numFmtId="0" fontId="0" fillId="33" borderId="23" xfId="54" applyNumberFormat="1" applyFont="1" applyFill="1" applyBorder="1" applyAlignment="1" applyProtection="1">
      <alignment horizontal="left"/>
      <protection locked="0"/>
    </xf>
    <xf numFmtId="0" fontId="0" fillId="0" borderId="24" xfId="33" applyFont="1" applyBorder="1" applyAlignment="1">
      <alignment/>
      <protection/>
    </xf>
    <xf numFmtId="0" fontId="11" fillId="0" borderId="0" xfId="54" applyFont="1">
      <alignment vertical="center"/>
      <protection/>
    </xf>
    <xf numFmtId="0" fontId="4" fillId="33" borderId="0" xfId="54" applyFont="1" applyFill="1" applyAlignment="1">
      <alignment horizontal="left"/>
      <protection/>
    </xf>
    <xf numFmtId="0" fontId="4" fillId="33" borderId="0" xfId="54" applyFont="1" applyFill="1">
      <alignment vertical="center"/>
      <protection/>
    </xf>
    <xf numFmtId="164" fontId="4" fillId="33" borderId="0" xfId="54" applyNumberFormat="1" applyFont="1" applyFill="1">
      <alignment vertical="center"/>
      <protection/>
    </xf>
    <xf numFmtId="2" fontId="4" fillId="33" borderId="0" xfId="54" applyNumberFormat="1" applyFont="1" applyFill="1">
      <alignment vertical="center"/>
      <protection/>
    </xf>
    <xf numFmtId="0" fontId="4" fillId="33" borderId="25" xfId="54" applyNumberFormat="1" applyFont="1" applyFill="1" applyBorder="1" applyAlignment="1" applyProtection="1">
      <alignment horizontal="right"/>
      <protection locked="0"/>
    </xf>
    <xf numFmtId="0" fontId="0" fillId="0" borderId="24" xfId="33" applyFont="1" applyBorder="1" applyAlignment="1">
      <alignment/>
      <protection/>
    </xf>
    <xf numFmtId="0" fontId="4" fillId="0" borderId="24" xfId="54" applyNumberFormat="1" applyFont="1" applyFill="1" applyBorder="1" applyAlignment="1" applyProtection="1">
      <alignment horizontal="left"/>
      <protection locked="0"/>
    </xf>
    <xf numFmtId="0" fontId="4" fillId="0" borderId="24" xfId="54" applyFont="1" applyFill="1" applyBorder="1" applyAlignment="1">
      <alignment horizontal="left"/>
      <protection/>
    </xf>
    <xf numFmtId="43" fontId="4" fillId="0" borderId="15" xfId="47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5" fontId="49" fillId="0" borderId="0" xfId="47" applyNumberFormat="1" applyFont="1" applyAlignment="1">
      <alignment/>
    </xf>
    <xf numFmtId="43" fontId="49" fillId="0" borderId="0" xfId="47" applyNumberFormat="1" applyFont="1" applyAlignment="1">
      <alignment/>
    </xf>
    <xf numFmtId="3" fontId="9" fillId="0" borderId="26" xfId="54" applyNumberFormat="1" applyFont="1" applyFill="1" applyBorder="1" applyAlignment="1" applyProtection="1">
      <alignment horizontal="right" vertical="center"/>
      <protection locked="0"/>
    </xf>
    <xf numFmtId="43" fontId="9" fillId="0" borderId="27" xfId="47" applyNumberFormat="1" applyFont="1" applyFill="1" applyBorder="1" applyAlignment="1">
      <alignment horizontal="right"/>
    </xf>
    <xf numFmtId="49" fontId="12" fillId="33" borderId="0" xfId="54" applyNumberFormat="1" applyFont="1" applyFill="1" applyAlignment="1">
      <alignment horizontal="left"/>
      <protection/>
    </xf>
    <xf numFmtId="0" fontId="0" fillId="33" borderId="0" xfId="54" applyFont="1" applyFill="1">
      <alignment vertical="center"/>
      <protection/>
    </xf>
    <xf numFmtId="165" fontId="4" fillId="0" borderId="13" xfId="49" applyNumberFormat="1" applyFont="1" applyFill="1" applyBorder="1" applyAlignment="1">
      <alignment/>
    </xf>
    <xf numFmtId="3" fontId="4" fillId="0" borderId="28" xfId="54" applyNumberFormat="1" applyFont="1" applyFill="1" applyBorder="1" applyAlignment="1" applyProtection="1">
      <alignment horizontal="right"/>
      <protection locked="0"/>
    </xf>
    <xf numFmtId="165" fontId="4" fillId="0" borderId="0" xfId="49" applyNumberFormat="1" applyFont="1" applyFill="1" applyAlignment="1">
      <alignment/>
    </xf>
    <xf numFmtId="4" fontId="9" fillId="0" borderId="27" xfId="54" applyNumberFormat="1" applyFont="1" applyFill="1" applyBorder="1" applyAlignment="1" applyProtection="1">
      <alignment vertical="center"/>
      <protection locked="0"/>
    </xf>
    <xf numFmtId="3" fontId="0" fillId="33" borderId="0" xfId="54" applyNumberFormat="1" applyFont="1" applyFill="1">
      <alignment vertical="center"/>
      <protection/>
    </xf>
    <xf numFmtId="4" fontId="0" fillId="33" borderId="0" xfId="54" applyNumberFormat="1" applyFont="1" applyFill="1">
      <alignment vertical="center"/>
      <protection/>
    </xf>
    <xf numFmtId="165" fontId="4" fillId="0" borderId="13" xfId="49" applyNumberFormat="1" applyFont="1" applyBorder="1" applyAlignment="1">
      <alignment/>
    </xf>
    <xf numFmtId="3" fontId="7" fillId="0" borderId="13" xfId="54" applyNumberFormat="1" applyFont="1" applyFill="1" applyBorder="1" applyAlignment="1">
      <alignment horizontal="right"/>
      <protection/>
    </xf>
    <xf numFmtId="3" fontId="4" fillId="0" borderId="13" xfId="54" applyNumberFormat="1" applyFont="1" applyFill="1" applyBorder="1" applyAlignment="1">
      <alignment horizontal="right"/>
      <protection/>
    </xf>
    <xf numFmtId="3" fontId="4" fillId="0" borderId="28" xfId="54" applyNumberFormat="1" applyFont="1" applyFill="1" applyBorder="1" applyAlignment="1">
      <alignment horizontal="right"/>
      <protection/>
    </xf>
    <xf numFmtId="0" fontId="4" fillId="0" borderId="13" xfId="54" applyFont="1" applyFill="1" applyBorder="1" applyAlignment="1">
      <alignment horizontal="right"/>
      <protection/>
    </xf>
    <xf numFmtId="43" fontId="4" fillId="0" borderId="15" xfId="47" applyFont="1" applyFill="1" applyBorder="1" applyAlignment="1">
      <alignment horizontal="right"/>
    </xf>
    <xf numFmtId="0" fontId="4" fillId="33" borderId="0" xfId="54" applyFont="1" applyFill="1">
      <alignment vertical="center"/>
      <protection/>
    </xf>
    <xf numFmtId="164" fontId="4" fillId="33" borderId="0" xfId="54" applyNumberFormat="1" applyFont="1" applyFill="1">
      <alignment vertical="center"/>
      <protection/>
    </xf>
    <xf numFmtId="2" fontId="4" fillId="33" borderId="0" xfId="54" applyNumberFormat="1" applyFont="1" applyFill="1">
      <alignment vertical="center"/>
      <protection/>
    </xf>
    <xf numFmtId="0" fontId="0" fillId="0" borderId="0" xfId="53" applyFont="1">
      <alignment/>
      <protection/>
    </xf>
    <xf numFmtId="0" fontId="4" fillId="35" borderId="10" xfId="54" applyNumberFormat="1" applyFont="1" applyFill="1" applyBorder="1" applyAlignment="1" applyProtection="1">
      <alignment horizontal="center"/>
      <protection locked="0"/>
    </xf>
    <xf numFmtId="0" fontId="4" fillId="35" borderId="11" xfId="54" applyNumberFormat="1" applyFont="1" applyFill="1" applyBorder="1" applyAlignment="1" applyProtection="1">
      <alignment horizontal="center"/>
      <protection locked="0"/>
    </xf>
    <xf numFmtId="4" fontId="4" fillId="35" borderId="12" xfId="54" applyNumberFormat="1" applyFont="1" applyFill="1" applyBorder="1" applyAlignment="1" applyProtection="1">
      <alignment horizontal="center"/>
      <protection locked="0"/>
    </xf>
    <xf numFmtId="0" fontId="4" fillId="35" borderId="13" xfId="54" applyNumberFormat="1" applyFont="1" applyFill="1" applyBorder="1" applyAlignment="1" applyProtection="1">
      <alignment horizontal="center"/>
      <protection locked="0"/>
    </xf>
    <xf numFmtId="0" fontId="4" fillId="35" borderId="14" xfId="54" applyNumberFormat="1" applyFont="1" applyFill="1" applyBorder="1" applyAlignment="1" applyProtection="1">
      <alignment horizontal="center"/>
      <protection locked="0"/>
    </xf>
    <xf numFmtId="4" fontId="4" fillId="35" borderId="15" xfId="54" applyNumberFormat="1" applyFont="1" applyFill="1" applyBorder="1" applyAlignment="1" applyProtection="1">
      <alignment horizontal="center"/>
      <protection locked="0"/>
    </xf>
    <xf numFmtId="49" fontId="4" fillId="35" borderId="16" xfId="54" applyNumberFormat="1" applyFont="1" applyFill="1" applyBorder="1" applyAlignment="1" applyProtection="1">
      <alignment horizontal="center"/>
      <protection locked="0"/>
    </xf>
    <xf numFmtId="49" fontId="4" fillId="35" borderId="17" xfId="54" applyNumberFormat="1" applyFont="1" applyFill="1" applyBorder="1" applyAlignment="1" applyProtection="1">
      <alignment horizontal="center"/>
      <protection locked="0"/>
    </xf>
    <xf numFmtId="4" fontId="4" fillId="35" borderId="18" xfId="54" applyNumberFormat="1" applyFont="1" applyFill="1" applyBorder="1" applyAlignment="1" applyProtection="1">
      <alignment horizontal="center"/>
      <protection locked="0"/>
    </xf>
    <xf numFmtId="3" fontId="9" fillId="0" borderId="29" xfId="54" applyNumberFormat="1" applyFont="1" applyFill="1" applyBorder="1" applyAlignment="1" applyProtection="1">
      <alignment horizontal="right" vertical="center"/>
      <protection locked="0"/>
    </xf>
    <xf numFmtId="43" fontId="4" fillId="0" borderId="15" xfId="47" applyFont="1" applyFill="1" applyBorder="1" applyAlignment="1">
      <alignment/>
    </xf>
    <xf numFmtId="0" fontId="7" fillId="0" borderId="24" xfId="54" applyFont="1" applyFill="1" applyBorder="1" applyAlignment="1">
      <alignment horizontal="left"/>
      <protection/>
    </xf>
    <xf numFmtId="3" fontId="9" fillId="0" borderId="26" xfId="54" applyNumberFormat="1" applyFont="1" applyFill="1" applyBorder="1" applyAlignment="1" applyProtection="1">
      <alignment vertical="center"/>
      <protection locked="0"/>
    </xf>
    <xf numFmtId="0" fontId="0" fillId="0" borderId="0" xfId="33" applyFont="1" applyBorder="1" applyAlignment="1">
      <alignment/>
      <protection/>
    </xf>
    <xf numFmtId="3" fontId="9" fillId="0" borderId="30" xfId="54" applyNumberFormat="1" applyFont="1" applyFill="1" applyBorder="1" applyAlignment="1" applyProtection="1">
      <alignment vertical="center"/>
      <protection locked="0"/>
    </xf>
    <xf numFmtId="4" fontId="9" fillId="0" borderId="31" xfId="54" applyNumberFormat="1" applyFont="1" applyFill="1" applyBorder="1" applyAlignment="1" applyProtection="1">
      <alignment vertical="center"/>
      <protection locked="0"/>
    </xf>
    <xf numFmtId="0" fontId="4" fillId="33" borderId="19" xfId="54" applyNumberFormat="1" applyFont="1" applyFill="1" applyBorder="1" applyAlignment="1" applyProtection="1">
      <alignment horizontal="right"/>
      <protection locked="0"/>
    </xf>
    <xf numFmtId="0" fontId="4" fillId="33" borderId="25" xfId="54" applyNumberFormat="1" applyFont="1" applyFill="1" applyBorder="1" applyAlignment="1" applyProtection="1">
      <alignment/>
      <protection locked="0"/>
    </xf>
    <xf numFmtId="165" fontId="4" fillId="0" borderId="28" xfId="49" applyNumberFormat="1" applyFont="1" applyFill="1" applyBorder="1" applyAlignment="1">
      <alignment/>
    </xf>
    <xf numFmtId="165" fontId="4" fillId="0" borderId="32" xfId="49" applyNumberFormat="1" applyFont="1" applyFill="1" applyBorder="1" applyAlignment="1">
      <alignment/>
    </xf>
    <xf numFmtId="0" fontId="6" fillId="35" borderId="33" xfId="54" applyNumberFormat="1" applyFont="1" applyFill="1" applyBorder="1" applyAlignment="1" applyProtection="1">
      <alignment horizontal="left" vertical="center"/>
      <protection locked="0"/>
    </xf>
    <xf numFmtId="0" fontId="6" fillId="35" borderId="22" xfId="54" applyNumberFormat="1" applyFont="1" applyFill="1" applyBorder="1" applyAlignment="1" applyProtection="1">
      <alignment horizontal="left" vertical="center"/>
      <protection locked="0"/>
    </xf>
    <xf numFmtId="0" fontId="6" fillId="35" borderId="34" xfId="54" applyNumberFormat="1" applyFont="1" applyFill="1" applyBorder="1" applyAlignment="1" applyProtection="1">
      <alignment horizontal="left" vertical="center"/>
      <protection locked="0"/>
    </xf>
    <xf numFmtId="0" fontId="4" fillId="0" borderId="0" xfId="54" applyFont="1" applyAlignment="1">
      <alignment horizontal="justify" vertical="justify" wrapText="1"/>
      <protection/>
    </xf>
    <xf numFmtId="0" fontId="4" fillId="0" borderId="0" xfId="54" applyFont="1" applyBorder="1" applyAlignment="1">
      <alignment horizontal="justify" vertical="justify" wrapText="1"/>
      <protection/>
    </xf>
    <xf numFmtId="0" fontId="8" fillId="0" borderId="0" xfId="54" applyNumberFormat="1" applyFont="1" applyFill="1" applyBorder="1" applyAlignment="1" applyProtection="1">
      <alignment horizontal="left" vertical="center"/>
      <protection locked="0"/>
    </xf>
    <xf numFmtId="3" fontId="9" fillId="0" borderId="0" xfId="54" applyNumberFormat="1" applyFont="1" applyFill="1" applyBorder="1" applyAlignment="1" applyProtection="1">
      <alignment horizontal="right" vertical="center"/>
      <protection locked="0"/>
    </xf>
    <xf numFmtId="43" fontId="9" fillId="0" borderId="0" xfId="47" applyNumberFormat="1" applyFont="1" applyFill="1" applyBorder="1" applyAlignment="1">
      <alignment horizontal="right"/>
    </xf>
    <xf numFmtId="0" fontId="0" fillId="33" borderId="0" xfId="54" applyFont="1" applyFill="1" applyBorder="1">
      <alignment vertical="center"/>
      <protection/>
    </xf>
    <xf numFmtId="3" fontId="0" fillId="33" borderId="0" xfId="54" applyNumberFormat="1" applyFont="1" applyFill="1" applyBorder="1">
      <alignment vertical="center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0" xfId="54" applyFont="1" applyFill="1" applyBorder="1">
      <alignment vertical="center"/>
      <protection/>
    </xf>
    <xf numFmtId="164" fontId="4" fillId="33" borderId="0" xfId="54" applyNumberFormat="1" applyFont="1" applyFill="1" applyBorder="1">
      <alignment vertical="center"/>
      <protection/>
    </xf>
    <xf numFmtId="2" fontId="4" fillId="33" borderId="0" xfId="54" applyNumberFormat="1" applyFont="1" applyFill="1" applyBorder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 Preferences]&#13;&#10;ShowControlRibbon=1&#13;&#10;ShowIconBar=1&#13;&#10;BorderWidth=5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WEB_07.09_Circ189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9"/>
  <sheetViews>
    <sheetView showGridLines="0" tabSelected="1" zoomScalePageLayoutView="0" workbookViewId="0" topLeftCell="A1">
      <selection activeCell="A3" sqref="A3"/>
    </sheetView>
  </sheetViews>
  <sheetFormatPr defaultColWidth="11.421875" defaultRowHeight="12.75"/>
  <cols>
    <col min="1" max="1" width="1.28515625" style="0" customWidth="1"/>
    <col min="2" max="2" width="50.7109375" style="0" customWidth="1"/>
    <col min="3" max="7" width="14.7109375" style="0" customWidth="1"/>
  </cols>
  <sheetData>
    <row r="1" spans="2:7" ht="15.75">
      <c r="B1" s="4" t="s">
        <v>0</v>
      </c>
      <c r="C1" s="25"/>
      <c r="D1" s="25"/>
      <c r="E1" s="25"/>
      <c r="F1" s="25"/>
      <c r="G1" s="25"/>
    </row>
    <row r="2" spans="2:7" ht="15.75">
      <c r="B2" s="44" t="s">
        <v>41</v>
      </c>
      <c r="C2" s="25"/>
      <c r="D2" s="25"/>
      <c r="E2" s="25"/>
      <c r="F2" s="25"/>
      <c r="G2" s="25"/>
    </row>
    <row r="3" spans="2:7" ht="6" customHeight="1">
      <c r="B3" s="5"/>
      <c r="C3" s="45"/>
      <c r="D3" s="45"/>
      <c r="E3" s="45"/>
      <c r="F3" s="45"/>
      <c r="G3" s="45"/>
    </row>
    <row r="4" spans="2:7" ht="15" thickBot="1">
      <c r="B4" s="23" t="s">
        <v>1</v>
      </c>
      <c r="C4" s="23"/>
      <c r="D4" s="23"/>
      <c r="E4" s="23"/>
      <c r="F4" s="23"/>
      <c r="G4" s="23"/>
    </row>
    <row r="5" spans="2:7" ht="12.75">
      <c r="B5" s="82" t="s">
        <v>2</v>
      </c>
      <c r="C5" s="6" t="s">
        <v>3</v>
      </c>
      <c r="D5" s="6" t="s">
        <v>4</v>
      </c>
      <c r="E5" s="7" t="s">
        <v>5</v>
      </c>
      <c r="F5" s="7" t="s">
        <v>6</v>
      </c>
      <c r="G5" s="8" t="s">
        <v>7</v>
      </c>
    </row>
    <row r="6" spans="2:7" ht="12.75">
      <c r="B6" s="83"/>
      <c r="C6" s="9" t="s">
        <v>8</v>
      </c>
      <c r="D6" s="9" t="s">
        <v>9</v>
      </c>
      <c r="E6" s="10" t="s">
        <v>10</v>
      </c>
      <c r="F6" s="10" t="s">
        <v>11</v>
      </c>
      <c r="G6" s="11" t="s">
        <v>12</v>
      </c>
    </row>
    <row r="7" spans="2:7" ht="12.75">
      <c r="B7" s="84"/>
      <c r="C7" s="12" t="s">
        <v>13</v>
      </c>
      <c r="D7" s="12" t="s">
        <v>14</v>
      </c>
      <c r="E7" s="13" t="s">
        <v>15</v>
      </c>
      <c r="F7" s="13" t="s">
        <v>16</v>
      </c>
      <c r="G7" s="14" t="s">
        <v>17</v>
      </c>
    </row>
    <row r="8" spans="2:7" ht="12.75">
      <c r="B8" s="26"/>
      <c r="C8" s="15"/>
      <c r="D8" s="15"/>
      <c r="E8" s="33"/>
      <c r="F8" s="16"/>
      <c r="G8" s="17"/>
    </row>
    <row r="9" spans="2:7" ht="12.75">
      <c r="B9" s="35" t="s">
        <v>18</v>
      </c>
      <c r="C9" s="46">
        <v>1803</v>
      </c>
      <c r="D9" s="46">
        <v>2145970142</v>
      </c>
      <c r="E9" s="48">
        <f aca="true" t="shared" si="0" ref="E9:E14">+D9/C9</f>
        <v>1190221.931225735</v>
      </c>
      <c r="F9" s="46">
        <v>76</v>
      </c>
      <c r="G9" s="72">
        <v>1.88</v>
      </c>
    </row>
    <row r="10" spans="2:7" ht="12.75">
      <c r="B10" s="35" t="s">
        <v>19</v>
      </c>
      <c r="C10" s="46">
        <v>350</v>
      </c>
      <c r="D10" s="46">
        <v>397490089</v>
      </c>
      <c r="E10" s="48">
        <f t="shared" si="0"/>
        <v>1135685.9685714287</v>
      </c>
      <c r="F10" s="46">
        <v>50</v>
      </c>
      <c r="G10" s="72">
        <v>1.76</v>
      </c>
    </row>
    <row r="11" spans="2:8" ht="12.75">
      <c r="B11" s="35" t="s">
        <v>20</v>
      </c>
      <c r="C11" s="46">
        <v>366</v>
      </c>
      <c r="D11" s="46">
        <v>228750675</v>
      </c>
      <c r="E11" s="48">
        <f t="shared" si="0"/>
        <v>625001.844262295</v>
      </c>
      <c r="F11" s="46">
        <v>35</v>
      </c>
      <c r="G11" s="72">
        <v>1.97</v>
      </c>
      <c r="H11" s="34"/>
    </row>
    <row r="12" spans="2:7" ht="12.75">
      <c r="B12" s="35" t="s">
        <v>21</v>
      </c>
      <c r="C12" s="46">
        <v>67</v>
      </c>
      <c r="D12" s="46">
        <v>43412716</v>
      </c>
      <c r="E12" s="48">
        <f t="shared" si="0"/>
        <v>647950.9850746269</v>
      </c>
      <c r="F12" s="46">
        <v>24</v>
      </c>
      <c r="G12" s="72">
        <v>1.64</v>
      </c>
    </row>
    <row r="13" spans="2:7" ht="12.75">
      <c r="B13" s="35" t="s">
        <v>22</v>
      </c>
      <c r="C13" s="46">
        <v>192</v>
      </c>
      <c r="D13" s="46">
        <v>196975708</v>
      </c>
      <c r="E13" s="48">
        <f t="shared" si="0"/>
        <v>1025915.1458333334</v>
      </c>
      <c r="F13" s="46">
        <v>52</v>
      </c>
      <c r="G13" s="72">
        <v>1.99</v>
      </c>
    </row>
    <row r="14" spans="2:7" ht="12.75">
      <c r="B14" s="36" t="s">
        <v>39</v>
      </c>
      <c r="C14" s="46">
        <v>269</v>
      </c>
      <c r="D14" s="46">
        <v>172385528</v>
      </c>
      <c r="E14" s="48">
        <f t="shared" si="0"/>
        <v>640838.3940520446</v>
      </c>
      <c r="F14" s="46">
        <v>39</v>
      </c>
      <c r="G14" s="72">
        <v>1.99</v>
      </c>
    </row>
    <row r="15" spans="2:7" ht="12.75">
      <c r="B15" s="36" t="s">
        <v>23</v>
      </c>
      <c r="C15" s="46">
        <v>0</v>
      </c>
      <c r="D15" s="46">
        <v>0</v>
      </c>
      <c r="E15" s="48">
        <v>0</v>
      </c>
      <c r="F15" s="46">
        <v>0</v>
      </c>
      <c r="G15" s="72">
        <v>0</v>
      </c>
    </row>
    <row r="16" spans="2:7" ht="12.75">
      <c r="B16" s="35" t="s">
        <v>24</v>
      </c>
      <c r="C16" s="46">
        <v>919</v>
      </c>
      <c r="D16" s="46">
        <v>895050496</v>
      </c>
      <c r="E16" s="48">
        <f aca="true" t="shared" si="1" ref="E16:E21">+D16/C16</f>
        <v>973939.6039173014</v>
      </c>
      <c r="F16" s="46">
        <v>50</v>
      </c>
      <c r="G16" s="72">
        <v>2.35</v>
      </c>
    </row>
    <row r="17" spans="2:8" ht="12.75">
      <c r="B17" s="35" t="s">
        <v>25</v>
      </c>
      <c r="C17" s="46">
        <v>145</v>
      </c>
      <c r="D17" s="46">
        <v>98001723</v>
      </c>
      <c r="E17" s="48">
        <f t="shared" si="1"/>
        <v>675873.9517241379</v>
      </c>
      <c r="F17" s="46">
        <v>50</v>
      </c>
      <c r="G17" s="72">
        <v>1.96</v>
      </c>
      <c r="H17" s="34"/>
    </row>
    <row r="18" spans="2:7" ht="12.75">
      <c r="B18" s="36" t="s">
        <v>26</v>
      </c>
      <c r="C18" s="46">
        <v>616</v>
      </c>
      <c r="D18" s="46">
        <v>2170883801</v>
      </c>
      <c r="E18" s="48">
        <f t="shared" si="1"/>
        <v>3524162.0146103897</v>
      </c>
      <c r="F18" s="46">
        <v>53</v>
      </c>
      <c r="G18" s="72">
        <v>1.24</v>
      </c>
    </row>
    <row r="19" spans="2:7" ht="12.75">
      <c r="B19" s="36" t="s">
        <v>27</v>
      </c>
      <c r="C19" s="46">
        <v>561</v>
      </c>
      <c r="D19" s="46">
        <v>779943030</v>
      </c>
      <c r="E19" s="48">
        <f t="shared" si="1"/>
        <v>1390272.780748663</v>
      </c>
      <c r="F19" s="46">
        <v>53</v>
      </c>
      <c r="G19" s="72">
        <v>2.09</v>
      </c>
    </row>
    <row r="20" spans="2:7" ht="12.75">
      <c r="B20" s="35" t="s">
        <v>28</v>
      </c>
      <c r="C20" s="46">
        <v>64</v>
      </c>
      <c r="D20" s="46">
        <v>279869527</v>
      </c>
      <c r="E20" s="48">
        <f t="shared" si="1"/>
        <v>4372961.359375</v>
      </c>
      <c r="F20" s="46">
        <v>42</v>
      </c>
      <c r="G20" s="72">
        <v>2.03</v>
      </c>
    </row>
    <row r="21" spans="2:7" ht="12.75">
      <c r="B21" s="35" t="s">
        <v>29</v>
      </c>
      <c r="C21" s="46">
        <v>334</v>
      </c>
      <c r="D21" s="46">
        <v>199556333</v>
      </c>
      <c r="E21" s="48">
        <f t="shared" si="1"/>
        <v>597474.0508982036</v>
      </c>
      <c r="F21" s="46">
        <v>54</v>
      </c>
      <c r="G21" s="72">
        <v>1.72</v>
      </c>
    </row>
    <row r="22" spans="2:7" ht="13.5" thickBot="1">
      <c r="B22" s="73"/>
      <c r="C22" s="46"/>
      <c r="D22" s="46"/>
      <c r="E22" s="48"/>
      <c r="F22" s="46"/>
      <c r="G22" s="72"/>
    </row>
    <row r="23" spans="2:7" ht="13.5" thickBot="1">
      <c r="B23" s="18" t="s">
        <v>30</v>
      </c>
      <c r="C23" s="74">
        <f>SUM(C9:C21)</f>
        <v>5686</v>
      </c>
      <c r="D23" s="74">
        <f>SUM(D9:D21)</f>
        <v>7608289768</v>
      </c>
      <c r="E23" s="74">
        <f>D23/C23</f>
        <v>1338074.1765740416</v>
      </c>
      <c r="F23" s="76">
        <f>((F9*D9)+(F10*D10)+(F11*D11)+(F12*D12)+(F13*D13)+(D14*F14)+(D15*F15)+(D16*F16)+(D17*F17)+(D18*F18)+(D19*F19)+(D20*F20)+(D21*F21))/D23</f>
        <v>57.51084605220309</v>
      </c>
      <c r="G23" s="77">
        <f>((G9*D9)+(G10*D10)+(G11*D11)+(G12*D12)+(G13*D13)+(D15*G15)+(D16*G16)+(D17*G17)+(D18*G18)+(D19*G19)+(D20*G20)+(D21*G21))/D23</f>
        <v>1.7318773455658951</v>
      </c>
    </row>
    <row r="24" spans="2:8" ht="12.75">
      <c r="B24" s="5"/>
      <c r="C24" s="50"/>
      <c r="D24" s="50"/>
      <c r="E24" s="50"/>
      <c r="F24" s="50"/>
      <c r="G24" s="19"/>
      <c r="H24" s="75"/>
    </row>
    <row r="25" spans="2:7" ht="15" thickBot="1">
      <c r="B25" s="23" t="s">
        <v>31</v>
      </c>
      <c r="C25" s="45"/>
      <c r="D25" s="45"/>
      <c r="E25" s="45"/>
      <c r="F25" s="45"/>
      <c r="G25" s="51"/>
    </row>
    <row r="26" spans="2:7" ht="12.75">
      <c r="B26" s="82" t="s">
        <v>2</v>
      </c>
      <c r="C26" s="62" t="s">
        <v>3</v>
      </c>
      <c r="D26" s="62" t="s">
        <v>4</v>
      </c>
      <c r="E26" s="63" t="s">
        <v>5</v>
      </c>
      <c r="F26" s="63" t="s">
        <v>6</v>
      </c>
      <c r="G26" s="64" t="s">
        <v>7</v>
      </c>
    </row>
    <row r="27" spans="2:7" s="1" customFormat="1" ht="12.75">
      <c r="B27" s="83"/>
      <c r="C27" s="65" t="s">
        <v>8</v>
      </c>
      <c r="D27" s="65" t="s">
        <v>9</v>
      </c>
      <c r="E27" s="66" t="s">
        <v>10</v>
      </c>
      <c r="F27" s="66" t="s">
        <v>11</v>
      </c>
      <c r="G27" s="67" t="s">
        <v>32</v>
      </c>
    </row>
    <row r="28" spans="2:10" s="1" customFormat="1" ht="12.75">
      <c r="B28" s="84"/>
      <c r="C28" s="68" t="s">
        <v>13</v>
      </c>
      <c r="D28" s="68" t="s">
        <v>14</v>
      </c>
      <c r="E28" s="69" t="s">
        <v>15</v>
      </c>
      <c r="F28" s="69" t="s">
        <v>16</v>
      </c>
      <c r="G28" s="70" t="s">
        <v>17</v>
      </c>
      <c r="H28" s="27"/>
      <c r="J28" s="2">
        <v>20958.67</v>
      </c>
    </row>
    <row r="29" spans="2:7" ht="12.75">
      <c r="B29" s="20"/>
      <c r="C29" s="52"/>
      <c r="D29" s="52"/>
      <c r="E29" s="47"/>
      <c r="F29" s="52"/>
      <c r="G29" s="37"/>
    </row>
    <row r="30" spans="2:7" ht="12.75">
      <c r="B30" s="20" t="s">
        <v>18</v>
      </c>
      <c r="C30" s="46">
        <v>22</v>
      </c>
      <c r="D30" s="46">
        <v>126086462</v>
      </c>
      <c r="E30" s="48">
        <f>+D30/C30</f>
        <v>5731202.818181818</v>
      </c>
      <c r="F30" s="46">
        <v>352</v>
      </c>
      <c r="G30" s="72">
        <v>5.76</v>
      </c>
    </row>
    <row r="31" spans="2:7" ht="12.75">
      <c r="B31" s="20" t="s">
        <v>40</v>
      </c>
      <c r="C31" s="46">
        <v>5</v>
      </c>
      <c r="D31" s="46">
        <v>44602732</v>
      </c>
      <c r="E31" s="48">
        <f>+D31/C31</f>
        <v>8920546.4</v>
      </c>
      <c r="F31" s="46">
        <v>360</v>
      </c>
      <c r="G31" s="72">
        <v>5.78</v>
      </c>
    </row>
    <row r="32" spans="2:7" ht="12.75">
      <c r="B32" s="21" t="s">
        <v>26</v>
      </c>
      <c r="C32" s="46">
        <v>0</v>
      </c>
      <c r="D32" s="46">
        <v>0</v>
      </c>
      <c r="E32" s="48">
        <v>0</v>
      </c>
      <c r="F32" s="46">
        <v>0</v>
      </c>
      <c r="G32" s="72">
        <v>0</v>
      </c>
    </row>
    <row r="33" spans="2:7" ht="12.75">
      <c r="B33" s="20" t="s">
        <v>33</v>
      </c>
      <c r="C33" s="46">
        <v>2</v>
      </c>
      <c r="D33" s="46">
        <v>18458873</v>
      </c>
      <c r="E33" s="48">
        <f>+D33/C33</f>
        <v>9229436.5</v>
      </c>
      <c r="F33" s="46">
        <v>322</v>
      </c>
      <c r="G33" s="72">
        <v>4.61</v>
      </c>
    </row>
    <row r="34" spans="2:7" ht="12.75">
      <c r="B34" s="20" t="s">
        <v>28</v>
      </c>
      <c r="C34" s="46">
        <v>22</v>
      </c>
      <c r="D34" s="46">
        <v>97028773</v>
      </c>
      <c r="E34" s="48">
        <f>+D34/C34</f>
        <v>4410398.7727272725</v>
      </c>
      <c r="F34" s="46">
        <v>301</v>
      </c>
      <c r="G34" s="72">
        <v>4.94</v>
      </c>
    </row>
    <row r="35" spans="2:7" ht="13.5" thickBot="1">
      <c r="B35" s="21"/>
      <c r="C35" s="53"/>
      <c r="D35" s="54"/>
      <c r="E35" s="55"/>
      <c r="F35" s="56"/>
      <c r="G35" s="57"/>
    </row>
    <row r="36" spans="2:7" ht="13.5" thickBot="1">
      <c r="B36" s="18" t="s">
        <v>30</v>
      </c>
      <c r="C36" s="42">
        <f>SUM(C30:C34)</f>
        <v>51</v>
      </c>
      <c r="D36" s="42">
        <f>SUM(D30:D34)</f>
        <v>286176840</v>
      </c>
      <c r="E36" s="71">
        <f>D36/C36</f>
        <v>5611310.588235294</v>
      </c>
      <c r="F36" s="42">
        <f>(+F30*D30+F31*D31+F32*D32+F33*D33+F34*D34)/D36</f>
        <v>334.0201671211409</v>
      </c>
      <c r="G36" s="43">
        <f>+((+G30*D30)+(+G31*D31)+(+G32*D32)+(+G33*D33)+(+G34*D34))/D36</f>
        <v>5.410917792054731</v>
      </c>
    </row>
    <row r="37" spans="2:7" ht="6.75" customHeight="1">
      <c r="B37" s="45"/>
      <c r="C37" s="50"/>
      <c r="D37" s="50"/>
      <c r="E37" s="45"/>
      <c r="F37" s="45"/>
      <c r="G37" s="45"/>
    </row>
    <row r="38" spans="2:7" ht="12.75">
      <c r="B38" s="5" t="s">
        <v>34</v>
      </c>
      <c r="C38" s="58"/>
      <c r="D38" s="58"/>
      <c r="E38" s="59"/>
      <c r="F38" s="58"/>
      <c r="G38" s="58"/>
    </row>
    <row r="39" spans="2:7" ht="12.75">
      <c r="B39" s="5" t="s">
        <v>35</v>
      </c>
      <c r="C39" s="58"/>
      <c r="D39" s="58"/>
      <c r="E39" s="58"/>
      <c r="F39" s="58"/>
      <c r="G39" s="58"/>
    </row>
    <row r="40" spans="2:7" ht="12.75">
      <c r="B40" s="5" t="s">
        <v>36</v>
      </c>
      <c r="C40" s="58"/>
      <c r="D40" s="58"/>
      <c r="E40" s="58"/>
      <c r="F40" s="58"/>
      <c r="G40" s="60"/>
    </row>
    <row r="41" spans="2:7" ht="12.75">
      <c r="B41" s="5" t="s">
        <v>37</v>
      </c>
      <c r="C41" s="58"/>
      <c r="D41" s="58"/>
      <c r="E41" s="58"/>
      <c r="F41" s="58"/>
      <c r="G41" s="58"/>
    </row>
    <row r="42" spans="2:7" ht="12.75">
      <c r="B42" s="5" t="s">
        <v>38</v>
      </c>
      <c r="C42" s="58"/>
      <c r="D42" s="58"/>
      <c r="E42" s="58"/>
      <c r="F42" s="58"/>
      <c r="G42" s="58"/>
    </row>
    <row r="43" spans="2:7" s="3" customFormat="1" ht="6" customHeight="1">
      <c r="B43" s="24"/>
      <c r="C43" s="22"/>
      <c r="D43" s="22"/>
      <c r="E43" s="24"/>
      <c r="F43" s="24"/>
      <c r="G43" s="24"/>
    </row>
    <row r="44" spans="2:7" s="3" customFormat="1" ht="12.75">
      <c r="B44" s="29"/>
      <c r="C44" s="30"/>
      <c r="D44" s="30"/>
      <c r="E44" s="31"/>
      <c r="F44" s="30"/>
      <c r="G44" s="30"/>
    </row>
    <row r="45" spans="2:7" ht="12.75">
      <c r="B45" s="29"/>
      <c r="C45" s="30"/>
      <c r="D45" s="30"/>
      <c r="E45" s="30"/>
      <c r="F45" s="30"/>
      <c r="G45" s="30"/>
    </row>
    <row r="46" spans="2:7" ht="12.75">
      <c r="B46" s="29"/>
      <c r="C46" s="30"/>
      <c r="D46" s="30"/>
      <c r="E46" s="30"/>
      <c r="F46" s="30"/>
      <c r="G46" s="32"/>
    </row>
    <row r="47" spans="2:7" ht="12.75">
      <c r="B47" s="29"/>
      <c r="C47" s="30"/>
      <c r="D47" s="30"/>
      <c r="E47" s="30"/>
      <c r="F47" s="30"/>
      <c r="G47" s="30"/>
    </row>
    <row r="48" spans="2:7" ht="12.75">
      <c r="B48" s="29"/>
      <c r="C48" s="30"/>
      <c r="D48" s="30"/>
      <c r="E48" s="30"/>
      <c r="F48" s="30"/>
      <c r="G48" s="30"/>
    </row>
    <row r="49" spans="2:7" ht="12.75">
      <c r="B49" s="5"/>
      <c r="C49" s="28"/>
      <c r="D49" s="28"/>
      <c r="E49" s="28"/>
      <c r="F49" s="28"/>
      <c r="G49" s="28"/>
    </row>
  </sheetData>
  <sheetProtection/>
  <mergeCells count="2">
    <mergeCell ref="B5:B7"/>
    <mergeCell ref="B26:B2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70" r:id="rId1"/>
  <ignoredErrors>
    <ignoredError sqref="C7:G7 C28:G28" numberStoredAsText="1"/>
    <ignoredError sqref="C23:G23 C36:G36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2:G49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0" customWidth="1"/>
    <col min="2" max="2" width="47.140625" style="0" customWidth="1"/>
    <col min="3" max="7" width="14.7109375" style="0" customWidth="1"/>
  </cols>
  <sheetData>
    <row r="1" ht="6" customHeight="1"/>
    <row r="2" spans="2:7" ht="15.75">
      <c r="B2" s="4" t="s">
        <v>0</v>
      </c>
      <c r="C2" s="25"/>
      <c r="D2" s="25"/>
      <c r="E2" s="25"/>
      <c r="F2" s="25"/>
      <c r="G2" s="25"/>
    </row>
    <row r="3" spans="2:7" ht="15.75">
      <c r="B3" s="44" t="s">
        <v>52</v>
      </c>
      <c r="C3" s="25"/>
      <c r="D3" s="25"/>
      <c r="E3" s="25"/>
      <c r="F3" s="25"/>
      <c r="G3" s="25"/>
    </row>
    <row r="4" spans="2:7" ht="4.5" customHeight="1">
      <c r="B4" s="5"/>
      <c r="C4" s="45"/>
      <c r="D4" s="45"/>
      <c r="E4" s="45"/>
      <c r="F4" s="45"/>
      <c r="G4" s="45"/>
    </row>
    <row r="5" spans="2:7" ht="15" thickBot="1">
      <c r="B5" s="23" t="s">
        <v>1</v>
      </c>
      <c r="C5" s="23"/>
      <c r="D5" s="23"/>
      <c r="E5" s="23"/>
      <c r="F5" s="23"/>
      <c r="G5" s="23"/>
    </row>
    <row r="6" spans="2:7" ht="12.75">
      <c r="B6" s="82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83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84"/>
      <c r="C8" s="12" t="s">
        <v>13</v>
      </c>
      <c r="D8" s="12" t="s">
        <v>14</v>
      </c>
      <c r="E8" s="12" t="s">
        <v>15</v>
      </c>
      <c r="F8" s="13" t="s">
        <v>16</v>
      </c>
      <c r="G8" s="14" t="s">
        <v>17</v>
      </c>
    </row>
    <row r="9" spans="2:7" ht="12.75">
      <c r="B9" s="26"/>
      <c r="C9" s="15"/>
      <c r="D9" s="15"/>
      <c r="E9" s="78"/>
      <c r="F9" s="79"/>
      <c r="G9" s="17"/>
    </row>
    <row r="10" spans="2:7" ht="12.75">
      <c r="B10" s="35" t="s">
        <v>18</v>
      </c>
      <c r="C10" s="46">
        <v>745</v>
      </c>
      <c r="D10" s="46">
        <v>711556692</v>
      </c>
      <c r="E10" s="46">
        <f aca="true" t="shared" si="0" ref="E10:E21">+D10/C10</f>
        <v>955109.6536912752</v>
      </c>
      <c r="F10" s="80">
        <v>49</v>
      </c>
      <c r="G10" s="72">
        <v>1.57</v>
      </c>
    </row>
    <row r="11" spans="2:7" ht="12.75">
      <c r="B11" s="35" t="s">
        <v>19</v>
      </c>
      <c r="C11" s="46">
        <v>372</v>
      </c>
      <c r="D11" s="46">
        <v>419887337</v>
      </c>
      <c r="E11" s="46">
        <f t="shared" si="0"/>
        <v>1128729.4005376345</v>
      </c>
      <c r="F11" s="80">
        <v>51</v>
      </c>
      <c r="G11" s="72">
        <v>1.89</v>
      </c>
    </row>
    <row r="12" spans="2:7" ht="12.75">
      <c r="B12" s="35" t="s">
        <v>20</v>
      </c>
      <c r="C12" s="46">
        <v>441</v>
      </c>
      <c r="D12" s="46">
        <v>371832857</v>
      </c>
      <c r="E12" s="46">
        <f t="shared" si="0"/>
        <v>843158.4058956916</v>
      </c>
      <c r="F12" s="80">
        <v>39</v>
      </c>
      <c r="G12" s="72">
        <v>1.85</v>
      </c>
    </row>
    <row r="13" spans="2:7" ht="12.75">
      <c r="B13" s="35" t="s">
        <v>21</v>
      </c>
      <c r="C13" s="46">
        <v>29</v>
      </c>
      <c r="D13" s="46">
        <v>18584288</v>
      </c>
      <c r="E13" s="46">
        <f t="shared" si="0"/>
        <v>640837.5172413794</v>
      </c>
      <c r="F13" s="80">
        <v>20</v>
      </c>
      <c r="G13" s="72">
        <v>1.51</v>
      </c>
    </row>
    <row r="14" spans="2:7" ht="12.75">
      <c r="B14" s="35" t="s">
        <v>22</v>
      </c>
      <c r="C14" s="46">
        <v>151</v>
      </c>
      <c r="D14" s="46">
        <v>165840883</v>
      </c>
      <c r="E14" s="46">
        <f t="shared" si="0"/>
        <v>1098283.9933774834</v>
      </c>
      <c r="F14" s="80">
        <v>50</v>
      </c>
      <c r="G14" s="72">
        <v>1.99</v>
      </c>
    </row>
    <row r="15" spans="2:7" ht="12.75">
      <c r="B15" s="36" t="s">
        <v>39</v>
      </c>
      <c r="C15" s="46">
        <v>332</v>
      </c>
      <c r="D15" s="46">
        <v>286104253</v>
      </c>
      <c r="E15" s="46">
        <f t="shared" si="0"/>
        <v>861759.798192771</v>
      </c>
      <c r="F15" s="80">
        <v>44</v>
      </c>
      <c r="G15" s="72">
        <v>1.9</v>
      </c>
    </row>
    <row r="16" spans="2:7" ht="12.75">
      <c r="B16" s="35" t="s">
        <v>43</v>
      </c>
      <c r="C16" s="46">
        <v>989</v>
      </c>
      <c r="D16" s="46">
        <v>1108433677</v>
      </c>
      <c r="E16" s="46">
        <f t="shared" si="0"/>
        <v>1120762.0596562184</v>
      </c>
      <c r="F16" s="80">
        <v>52</v>
      </c>
      <c r="G16" s="72">
        <v>2.02</v>
      </c>
    </row>
    <row r="17" spans="2:7" ht="12.75">
      <c r="B17" s="35" t="s">
        <v>25</v>
      </c>
      <c r="C17" s="46">
        <v>113</v>
      </c>
      <c r="D17" s="46">
        <v>87155678</v>
      </c>
      <c r="E17" s="46">
        <f t="shared" si="0"/>
        <v>771289.185840708</v>
      </c>
      <c r="F17" s="80">
        <v>52</v>
      </c>
      <c r="G17" s="72">
        <v>1.93</v>
      </c>
    </row>
    <row r="18" spans="2:7" ht="12.75">
      <c r="B18" s="36" t="s">
        <v>26</v>
      </c>
      <c r="C18" s="46">
        <v>532</v>
      </c>
      <c r="D18" s="46">
        <v>1927495815</v>
      </c>
      <c r="E18" s="46">
        <f t="shared" si="0"/>
        <v>3623112.4342105263</v>
      </c>
      <c r="F18" s="80">
        <v>50</v>
      </c>
      <c r="G18" s="72">
        <v>1.2</v>
      </c>
    </row>
    <row r="19" spans="2:7" ht="12.75">
      <c r="B19" s="36" t="s">
        <v>27</v>
      </c>
      <c r="C19" s="46">
        <v>566</v>
      </c>
      <c r="D19" s="46">
        <v>852898900</v>
      </c>
      <c r="E19" s="46">
        <f t="shared" si="0"/>
        <v>1506888.51590106</v>
      </c>
      <c r="F19" s="80">
        <v>52</v>
      </c>
      <c r="G19" s="72">
        <v>1.94</v>
      </c>
    </row>
    <row r="20" spans="2:7" ht="12.75">
      <c r="B20" s="35" t="s">
        <v>28</v>
      </c>
      <c r="C20" s="46">
        <v>121</v>
      </c>
      <c r="D20" s="46">
        <v>269645849</v>
      </c>
      <c r="E20" s="46">
        <f t="shared" si="0"/>
        <v>2228478.090909091</v>
      </c>
      <c r="F20" s="80">
        <v>38</v>
      </c>
      <c r="G20" s="72">
        <v>1.76</v>
      </c>
    </row>
    <row r="21" spans="2:7" ht="12.75">
      <c r="B21" s="35" t="s">
        <v>29</v>
      </c>
      <c r="C21" s="46">
        <v>309</v>
      </c>
      <c r="D21" s="46">
        <v>220119533</v>
      </c>
      <c r="E21" s="48">
        <f t="shared" si="0"/>
        <v>712360.9482200647</v>
      </c>
      <c r="F21" s="46">
        <v>54</v>
      </c>
      <c r="G21" s="72">
        <v>1.72</v>
      </c>
    </row>
    <row r="22" spans="2:7" ht="13.5" thickBot="1">
      <c r="B22" s="73"/>
      <c r="C22" s="46"/>
      <c r="D22" s="81"/>
      <c r="E22" s="48"/>
      <c r="F22" s="46"/>
      <c r="G22" s="72"/>
    </row>
    <row r="23" spans="2:7" ht="13.5" thickBot="1">
      <c r="B23" s="18" t="s">
        <v>30</v>
      </c>
      <c r="C23" s="74">
        <f>SUM(C10:C21)</f>
        <v>4700</v>
      </c>
      <c r="D23" s="74">
        <f>SUM(D10:D21)</f>
        <v>6439555762</v>
      </c>
      <c r="E23" s="74">
        <f>D23/C23</f>
        <v>1370118.2472340425</v>
      </c>
      <c r="F23" s="74">
        <f>((F10*D10)+(F11*D11)+(F12*D12)+(F13*D13)+(F14*D14)+(D15*F15)+(D16*F16)+(D17*F17)+(D18*F18)+(D19*F19)+(D20*F20)+(D21*F21))/D23</f>
        <v>49.2368603258319</v>
      </c>
      <c r="G23" s="49">
        <f>((G10*D10)+(G11*D11)+(G12*D12)+(G13*D13)+(G14*D14)+(G15*D15)+(D16*G16)+(D17*G17)+(D18*G18)+(D19*G19)+(D20*G20)+(D21*G21))/D23</f>
        <v>1.6660082759059738</v>
      </c>
    </row>
    <row r="24" spans="2:7" ht="12.75">
      <c r="B24" s="5" t="s">
        <v>44</v>
      </c>
      <c r="C24" s="50"/>
      <c r="D24" s="50"/>
      <c r="E24" s="50"/>
      <c r="F24" s="50"/>
      <c r="G24" s="19"/>
    </row>
    <row r="25" spans="2:7" ht="4.5" customHeight="1">
      <c r="B25" s="5"/>
      <c r="C25" s="50"/>
      <c r="D25" s="50"/>
      <c r="E25" s="50"/>
      <c r="F25" s="50"/>
      <c r="G25" s="19"/>
    </row>
    <row r="26" spans="2:7" ht="15" thickBot="1">
      <c r="B26" s="23" t="s">
        <v>31</v>
      </c>
      <c r="C26" s="45"/>
      <c r="D26" s="45"/>
      <c r="E26" s="45"/>
      <c r="F26" s="45"/>
      <c r="G26" s="51"/>
    </row>
    <row r="27" spans="2:7" ht="12.75">
      <c r="B27" s="82" t="s">
        <v>2</v>
      </c>
      <c r="C27" s="62" t="s">
        <v>3</v>
      </c>
      <c r="D27" s="62" t="s">
        <v>4</v>
      </c>
      <c r="E27" s="63" t="s">
        <v>5</v>
      </c>
      <c r="F27" s="63" t="s">
        <v>6</v>
      </c>
      <c r="G27" s="64" t="s">
        <v>7</v>
      </c>
    </row>
    <row r="28" spans="2:7" ht="12.75">
      <c r="B28" s="83"/>
      <c r="C28" s="65" t="s">
        <v>8</v>
      </c>
      <c r="D28" s="65" t="s">
        <v>9</v>
      </c>
      <c r="E28" s="66" t="s">
        <v>10</v>
      </c>
      <c r="F28" s="66" t="s">
        <v>11</v>
      </c>
      <c r="G28" s="67" t="s">
        <v>32</v>
      </c>
    </row>
    <row r="29" spans="2:7" ht="12.75">
      <c r="B29" s="84"/>
      <c r="C29" s="68" t="s">
        <v>13</v>
      </c>
      <c r="D29" s="68" t="s">
        <v>14</v>
      </c>
      <c r="E29" s="69" t="s">
        <v>15</v>
      </c>
      <c r="F29" s="69" t="s">
        <v>16</v>
      </c>
      <c r="G29" s="70" t="s">
        <v>17</v>
      </c>
    </row>
    <row r="30" spans="2:7" ht="12.75">
      <c r="B30" s="20"/>
      <c r="C30" s="52"/>
      <c r="D30" s="52"/>
      <c r="E30" s="47"/>
      <c r="F30" s="52"/>
      <c r="G30" s="37"/>
    </row>
    <row r="31" spans="2:7" ht="12.75">
      <c r="B31" s="20" t="s">
        <v>18</v>
      </c>
      <c r="C31" s="46">
        <v>28</v>
      </c>
      <c r="D31" s="46">
        <v>129077464</v>
      </c>
      <c r="E31" s="48">
        <f>+D31/C31</f>
        <v>4609909.428571428</v>
      </c>
      <c r="F31" s="46">
        <v>355</v>
      </c>
      <c r="G31" s="72">
        <v>5.86</v>
      </c>
    </row>
    <row r="32" spans="2:7" ht="12.75">
      <c r="B32" s="20" t="s">
        <v>40</v>
      </c>
      <c r="C32" s="46">
        <v>1</v>
      </c>
      <c r="D32" s="46">
        <v>25982435</v>
      </c>
      <c r="E32" s="48">
        <f>+D32/C32</f>
        <v>25982435</v>
      </c>
      <c r="F32" s="46">
        <v>360</v>
      </c>
      <c r="G32" s="72">
        <v>5.54</v>
      </c>
    </row>
    <row r="33" spans="2:7" ht="12.75">
      <c r="B33" s="20" t="s">
        <v>28</v>
      </c>
      <c r="C33" s="46">
        <v>2</v>
      </c>
      <c r="D33" s="46">
        <v>9602295</v>
      </c>
      <c r="E33" s="48">
        <f>+D33/C33</f>
        <v>4801147.5</v>
      </c>
      <c r="F33" s="46">
        <v>326</v>
      </c>
      <c r="G33" s="72">
        <v>4.94</v>
      </c>
    </row>
    <row r="34" spans="2:7" ht="13.5" thickBot="1">
      <c r="B34" s="21"/>
      <c r="C34" s="53"/>
      <c r="D34" s="54"/>
      <c r="E34" s="55"/>
      <c r="F34" s="56"/>
      <c r="G34" s="57"/>
    </row>
    <row r="35" spans="2:7" ht="13.5" thickBot="1">
      <c r="B35" s="18" t="s">
        <v>30</v>
      </c>
      <c r="C35" s="42">
        <f>SUM(C31:C33)</f>
        <v>31</v>
      </c>
      <c r="D35" s="42">
        <f>SUM(D31:D33)</f>
        <v>164662194</v>
      </c>
      <c r="E35" s="71">
        <f>D35/C35</f>
        <v>5311683.677419355</v>
      </c>
      <c r="F35" s="42">
        <f>(+F31*D31+F32*D32+F33*D33)/D35</f>
        <v>354.0978233898669</v>
      </c>
      <c r="G35" s="43">
        <f>+((+G31*D31)+(+G32*D32)+(+G33*D33))/D35+0.09</f>
        <v>5.845856540087156</v>
      </c>
    </row>
    <row r="36" spans="2:7" ht="6" customHeight="1">
      <c r="B36" s="45"/>
      <c r="C36" s="50"/>
      <c r="D36" s="50"/>
      <c r="E36" s="45"/>
      <c r="F36" s="45"/>
      <c r="G36" s="45"/>
    </row>
    <row r="37" spans="2:7" ht="12.75">
      <c r="B37" s="5" t="s">
        <v>34</v>
      </c>
      <c r="C37" s="58"/>
      <c r="D37" s="58"/>
      <c r="E37" s="59"/>
      <c r="F37" s="58"/>
      <c r="G37" s="58"/>
    </row>
    <row r="38" spans="2:7" ht="12.75">
      <c r="B38" s="5" t="s">
        <v>35</v>
      </c>
      <c r="C38" s="58"/>
      <c r="D38" s="58"/>
      <c r="E38" s="58"/>
      <c r="F38" s="58"/>
      <c r="G38" s="58"/>
    </row>
    <row r="39" spans="2:7" ht="12.75">
      <c r="B39" s="5" t="s">
        <v>36</v>
      </c>
      <c r="C39" s="58"/>
      <c r="D39" s="58"/>
      <c r="E39" s="58"/>
      <c r="F39" s="58"/>
      <c r="G39" s="60"/>
    </row>
    <row r="40" spans="2:7" ht="12.75">
      <c r="B40" s="5" t="s">
        <v>37</v>
      </c>
      <c r="C40" s="58"/>
      <c r="D40" s="58"/>
      <c r="E40" s="58"/>
      <c r="F40" s="58"/>
      <c r="G40" s="58"/>
    </row>
    <row r="41" spans="2:7" ht="12.75">
      <c r="B41" s="5" t="s">
        <v>38</v>
      </c>
      <c r="C41" s="58"/>
      <c r="D41" s="58"/>
      <c r="E41" s="58"/>
      <c r="F41" s="58"/>
      <c r="G41" s="58"/>
    </row>
    <row r="42" spans="2:7" ht="12.75">
      <c r="B42" s="85"/>
      <c r="C42" s="85"/>
      <c r="D42" s="85"/>
      <c r="E42" s="85"/>
      <c r="F42" s="85"/>
      <c r="G42" s="85"/>
    </row>
    <row r="43" spans="2:7" ht="12.75">
      <c r="B43" s="61"/>
      <c r="C43" s="61"/>
      <c r="D43" s="61"/>
      <c r="E43" s="61"/>
      <c r="F43" s="61"/>
      <c r="G43" s="61"/>
    </row>
    <row r="44" spans="2:7" ht="4.5" customHeight="1">
      <c r="B44" s="61"/>
      <c r="C44" s="61"/>
      <c r="D44" s="61"/>
      <c r="E44" s="61"/>
      <c r="F44" s="61"/>
      <c r="G44" s="61"/>
    </row>
    <row r="45" spans="2:7" ht="12.75">
      <c r="B45" s="5"/>
      <c r="C45" s="58"/>
      <c r="D45" s="58"/>
      <c r="E45" s="59"/>
      <c r="F45" s="58"/>
      <c r="G45" s="58"/>
    </row>
    <row r="46" spans="2:7" ht="12.75">
      <c r="B46" s="5"/>
      <c r="C46" s="58"/>
      <c r="D46" s="58"/>
      <c r="E46" s="58"/>
      <c r="F46" s="58"/>
      <c r="G46" s="58"/>
    </row>
    <row r="47" spans="2:7" ht="12.75">
      <c r="B47" s="5"/>
      <c r="C47" s="58"/>
      <c r="D47" s="58"/>
      <c r="E47" s="58"/>
      <c r="F47" s="58"/>
      <c r="G47" s="60"/>
    </row>
    <row r="48" spans="2:7" ht="12.75">
      <c r="B48" s="5"/>
      <c r="C48" s="58"/>
      <c r="D48" s="58"/>
      <c r="E48" s="58"/>
      <c r="F48" s="58"/>
      <c r="G48" s="58"/>
    </row>
    <row r="49" spans="2:7" ht="12.75">
      <c r="B49" s="5"/>
      <c r="C49" s="58"/>
      <c r="D49" s="58"/>
      <c r="E49" s="58"/>
      <c r="F49" s="58"/>
      <c r="G49" s="58"/>
    </row>
  </sheetData>
  <sheetProtection/>
  <mergeCells count="3">
    <mergeCell ref="B6:B8"/>
    <mergeCell ref="B27:B29"/>
    <mergeCell ref="B42:G42"/>
  </mergeCells>
  <printOptions/>
  <pageMargins left="0.7" right="0.7" top="0.75" bottom="0.75" header="0.3" footer="0.3"/>
  <pageSetup orientation="portrait" paperSize="9"/>
  <ignoredErrors>
    <ignoredError sqref="C35:F35 C23:G23" unlockedFormula="1"/>
    <ignoredError sqref="C29:G29 C8:G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2:G43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9921875" style="0" customWidth="1"/>
    <col min="2" max="2" width="46.7109375" style="0" customWidth="1"/>
    <col min="3" max="7" width="14.7109375" style="0" customWidth="1"/>
  </cols>
  <sheetData>
    <row r="1" ht="6" customHeight="1"/>
    <row r="2" spans="2:7" ht="15.75">
      <c r="B2" s="4" t="s">
        <v>0</v>
      </c>
      <c r="C2" s="25"/>
      <c r="D2" s="25"/>
      <c r="E2" s="25"/>
      <c r="F2" s="25"/>
      <c r="G2" s="25"/>
    </row>
    <row r="3" spans="2:7" ht="15.75">
      <c r="B3" s="44" t="s">
        <v>53</v>
      </c>
      <c r="C3" s="25"/>
      <c r="D3" s="25"/>
      <c r="E3" s="25"/>
      <c r="F3" s="25"/>
      <c r="G3" s="25"/>
    </row>
    <row r="4" spans="2:7" ht="4.5" customHeight="1">
      <c r="B4" s="5"/>
      <c r="C4" s="45"/>
      <c r="D4" s="45"/>
      <c r="E4" s="45"/>
      <c r="F4" s="45"/>
      <c r="G4" s="45"/>
    </row>
    <row r="5" spans="2:7" ht="15" thickBot="1">
      <c r="B5" s="23" t="s">
        <v>1</v>
      </c>
      <c r="C5" s="23"/>
      <c r="D5" s="23"/>
      <c r="E5" s="23"/>
      <c r="F5" s="23"/>
      <c r="G5" s="23"/>
    </row>
    <row r="6" spans="2:7" ht="12.75">
      <c r="B6" s="82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83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84"/>
      <c r="C8" s="12" t="s">
        <v>13</v>
      </c>
      <c r="D8" s="12" t="s">
        <v>14</v>
      </c>
      <c r="E8" s="12" t="s">
        <v>15</v>
      </c>
      <c r="F8" s="13" t="s">
        <v>16</v>
      </c>
      <c r="G8" s="14" t="s">
        <v>17</v>
      </c>
    </row>
    <row r="9" spans="2:7" ht="12.75">
      <c r="B9" s="26"/>
      <c r="C9" s="15"/>
      <c r="D9" s="15"/>
      <c r="E9" s="78"/>
      <c r="F9" s="79"/>
      <c r="G9" s="17"/>
    </row>
    <row r="10" spans="2:7" ht="12.75">
      <c r="B10" s="35" t="s">
        <v>18</v>
      </c>
      <c r="C10" s="46">
        <v>775</v>
      </c>
      <c r="D10" s="46">
        <v>720036794</v>
      </c>
      <c r="E10" s="46">
        <f aca="true" t="shared" si="0" ref="E10:E21">+D10/C10</f>
        <v>929079.7341935484</v>
      </c>
      <c r="F10" s="80">
        <v>50</v>
      </c>
      <c r="G10" s="72">
        <v>1.63</v>
      </c>
    </row>
    <row r="11" spans="2:7" ht="12.75">
      <c r="B11" s="35" t="s">
        <v>19</v>
      </c>
      <c r="C11" s="46">
        <v>274</v>
      </c>
      <c r="D11" s="46">
        <v>283198682</v>
      </c>
      <c r="E11" s="46">
        <f t="shared" si="0"/>
        <v>1033571.8321167884</v>
      </c>
      <c r="F11" s="80">
        <v>50</v>
      </c>
      <c r="G11" s="72">
        <v>1.81</v>
      </c>
    </row>
    <row r="12" spans="2:7" ht="12.75">
      <c r="B12" s="35" t="s">
        <v>20</v>
      </c>
      <c r="C12" s="46">
        <v>732</v>
      </c>
      <c r="D12" s="46">
        <v>644257270</v>
      </c>
      <c r="E12" s="46">
        <f t="shared" si="0"/>
        <v>880132.8825136612</v>
      </c>
      <c r="F12" s="80">
        <v>41</v>
      </c>
      <c r="G12" s="72">
        <v>1.87</v>
      </c>
    </row>
    <row r="13" spans="2:7" ht="12.75">
      <c r="B13" s="35" t="s">
        <v>21</v>
      </c>
      <c r="C13" s="46">
        <v>25</v>
      </c>
      <c r="D13" s="46">
        <v>11344450</v>
      </c>
      <c r="E13" s="46">
        <f t="shared" si="0"/>
        <v>453778</v>
      </c>
      <c r="F13" s="80">
        <v>18</v>
      </c>
      <c r="G13" s="72">
        <v>1.41</v>
      </c>
    </row>
    <row r="14" spans="2:7" ht="12.75">
      <c r="B14" s="35" t="s">
        <v>22</v>
      </c>
      <c r="C14" s="46">
        <v>163</v>
      </c>
      <c r="D14" s="46">
        <v>162531944</v>
      </c>
      <c r="E14" s="46">
        <f t="shared" si="0"/>
        <v>997128.490797546</v>
      </c>
      <c r="F14" s="80">
        <v>52</v>
      </c>
      <c r="G14" s="72">
        <v>1.99</v>
      </c>
    </row>
    <row r="15" spans="2:7" ht="12.75">
      <c r="B15" s="36" t="s">
        <v>39</v>
      </c>
      <c r="C15" s="46">
        <v>483</v>
      </c>
      <c r="D15" s="46">
        <v>414310776</v>
      </c>
      <c r="E15" s="46">
        <f t="shared" si="0"/>
        <v>857786.2857142857</v>
      </c>
      <c r="F15" s="80">
        <v>43</v>
      </c>
      <c r="G15" s="72">
        <v>1.91</v>
      </c>
    </row>
    <row r="16" spans="2:7" ht="12.75">
      <c r="B16" s="35" t="s">
        <v>43</v>
      </c>
      <c r="C16" s="46">
        <v>1439</v>
      </c>
      <c r="D16" s="46">
        <v>1597660048</v>
      </c>
      <c r="E16" s="46">
        <f t="shared" si="0"/>
        <v>1110257.1563585824</v>
      </c>
      <c r="F16" s="80">
        <v>53</v>
      </c>
      <c r="G16" s="72">
        <v>2.03</v>
      </c>
    </row>
    <row r="17" spans="2:7" ht="12.75">
      <c r="B17" s="35" t="s">
        <v>25</v>
      </c>
      <c r="C17" s="46">
        <v>109</v>
      </c>
      <c r="D17" s="46">
        <v>86697316</v>
      </c>
      <c r="E17" s="46">
        <f t="shared" si="0"/>
        <v>795388.2201834862</v>
      </c>
      <c r="F17" s="80">
        <v>51</v>
      </c>
      <c r="G17" s="72">
        <v>1.94</v>
      </c>
    </row>
    <row r="18" spans="2:7" ht="12.75">
      <c r="B18" s="36" t="s">
        <v>26</v>
      </c>
      <c r="C18" s="46">
        <v>587</v>
      </c>
      <c r="D18" s="46">
        <v>1795139012</v>
      </c>
      <c r="E18" s="46">
        <f t="shared" si="0"/>
        <v>3058158.4531516186</v>
      </c>
      <c r="F18" s="80">
        <v>52</v>
      </c>
      <c r="G18" s="72">
        <v>1.24</v>
      </c>
    </row>
    <row r="19" spans="2:7" ht="12.75">
      <c r="B19" s="36" t="s">
        <v>27</v>
      </c>
      <c r="C19" s="46">
        <v>534</v>
      </c>
      <c r="D19" s="46">
        <v>824081325</v>
      </c>
      <c r="E19" s="46">
        <f t="shared" si="0"/>
        <v>1543223.4550561798</v>
      </c>
      <c r="F19" s="80">
        <v>54</v>
      </c>
      <c r="G19" s="72">
        <v>1.96</v>
      </c>
    </row>
    <row r="20" spans="2:7" ht="12.75">
      <c r="B20" s="35" t="s">
        <v>28</v>
      </c>
      <c r="C20" s="46">
        <v>118</v>
      </c>
      <c r="D20" s="46">
        <v>172534358</v>
      </c>
      <c r="E20" s="46">
        <f t="shared" si="0"/>
        <v>1462155.5762711863</v>
      </c>
      <c r="F20" s="80">
        <v>38</v>
      </c>
      <c r="G20" s="72">
        <v>1.89</v>
      </c>
    </row>
    <row r="21" spans="2:7" ht="12.75">
      <c r="B21" s="35" t="s">
        <v>29</v>
      </c>
      <c r="C21" s="46">
        <v>253</v>
      </c>
      <c r="D21" s="46">
        <v>180220994</v>
      </c>
      <c r="E21" s="48">
        <f t="shared" si="0"/>
        <v>712335.9446640316</v>
      </c>
      <c r="F21" s="46">
        <v>55</v>
      </c>
      <c r="G21" s="72">
        <v>1.72</v>
      </c>
    </row>
    <row r="22" spans="2:7" ht="13.5" thickBot="1">
      <c r="B22" s="73"/>
      <c r="C22" s="46"/>
      <c r="D22" s="81"/>
      <c r="E22" s="48"/>
      <c r="F22" s="46"/>
      <c r="G22" s="72"/>
    </row>
    <row r="23" spans="2:7" ht="13.5" thickBot="1">
      <c r="B23" s="18" t="s">
        <v>30</v>
      </c>
      <c r="C23" s="74">
        <f>SUM(C10:C21)</f>
        <v>5492</v>
      </c>
      <c r="D23" s="74">
        <f>SUM(D10:D21)</f>
        <v>6892012969</v>
      </c>
      <c r="E23" s="74">
        <f>D23/C23</f>
        <v>1254918.6032410779</v>
      </c>
      <c r="F23" s="74">
        <f>((F10*D10)+(F11*D11)+(F12*D12)+(F13*D13)+(F14*D14)+(D15*F15)+(D16*F16)+(D17*F17)+(D18*F18)+(D19*F19)+(D20*F20)+(D21*F21))/D23</f>
        <v>50.26995365394241</v>
      </c>
      <c r="G23" s="49">
        <f>((G10*D10)+(G11*D11)+(G12*D12)+(G13*D13)+(G14*D14)+(G15*D15)+(D16*G16)+(D17*G17)+(D18*G18)+(D19*G19)+(D20*G20)+(D21*G21))/D23</f>
        <v>1.728154469672763</v>
      </c>
    </row>
    <row r="24" spans="2:7" ht="12.75">
      <c r="B24" s="5" t="s">
        <v>44</v>
      </c>
      <c r="C24" s="50"/>
      <c r="D24" s="50"/>
      <c r="E24" s="50"/>
      <c r="F24" s="50"/>
      <c r="G24" s="19"/>
    </row>
    <row r="25" spans="2:7" ht="6.75" customHeight="1">
      <c r="B25" s="5"/>
      <c r="C25" s="50"/>
      <c r="D25" s="50"/>
      <c r="E25" s="50"/>
      <c r="F25" s="50"/>
      <c r="G25" s="19"/>
    </row>
    <row r="26" spans="2:7" ht="15" thickBot="1">
      <c r="B26" s="23" t="s">
        <v>31</v>
      </c>
      <c r="C26" s="45"/>
      <c r="D26" s="45"/>
      <c r="E26" s="45"/>
      <c r="F26" s="45"/>
      <c r="G26" s="51"/>
    </row>
    <row r="27" spans="2:7" ht="12.75">
      <c r="B27" s="82" t="s">
        <v>2</v>
      </c>
      <c r="C27" s="62" t="s">
        <v>3</v>
      </c>
      <c r="D27" s="62" t="s">
        <v>4</v>
      </c>
      <c r="E27" s="63" t="s">
        <v>5</v>
      </c>
      <c r="F27" s="63" t="s">
        <v>6</v>
      </c>
      <c r="G27" s="64" t="s">
        <v>7</v>
      </c>
    </row>
    <row r="28" spans="2:7" ht="12.75">
      <c r="B28" s="83"/>
      <c r="C28" s="65" t="s">
        <v>8</v>
      </c>
      <c r="D28" s="65" t="s">
        <v>9</v>
      </c>
      <c r="E28" s="66" t="s">
        <v>10</v>
      </c>
      <c r="F28" s="66" t="s">
        <v>11</v>
      </c>
      <c r="G28" s="67" t="s">
        <v>32</v>
      </c>
    </row>
    <row r="29" spans="2:7" ht="12.75">
      <c r="B29" s="84"/>
      <c r="C29" s="68" t="s">
        <v>13</v>
      </c>
      <c r="D29" s="68" t="s">
        <v>14</v>
      </c>
      <c r="E29" s="69" t="s">
        <v>15</v>
      </c>
      <c r="F29" s="69" t="s">
        <v>16</v>
      </c>
      <c r="G29" s="70" t="s">
        <v>17</v>
      </c>
    </row>
    <row r="30" spans="2:7" ht="12.75">
      <c r="B30" s="20"/>
      <c r="C30" s="52"/>
      <c r="D30" s="52"/>
      <c r="E30" s="47"/>
      <c r="F30" s="52"/>
      <c r="G30" s="37"/>
    </row>
    <row r="31" spans="2:7" ht="12.75">
      <c r="B31" s="20" t="s">
        <v>18</v>
      </c>
      <c r="C31" s="46">
        <v>27</v>
      </c>
      <c r="D31" s="46">
        <v>157480427</v>
      </c>
      <c r="E31" s="48">
        <f>+D31/C31</f>
        <v>5832608.407407408</v>
      </c>
      <c r="F31" s="46">
        <v>355</v>
      </c>
      <c r="G31" s="72">
        <v>5.76</v>
      </c>
    </row>
    <row r="32" spans="2:7" ht="12.75">
      <c r="B32" s="20" t="s">
        <v>28</v>
      </c>
      <c r="C32" s="46">
        <v>1</v>
      </c>
      <c r="D32" s="46">
        <v>3771429</v>
      </c>
      <c r="E32" s="48">
        <f>+D32/C32</f>
        <v>3771429</v>
      </c>
      <c r="F32" s="46">
        <v>360</v>
      </c>
      <c r="G32" s="72">
        <v>4.94</v>
      </c>
    </row>
    <row r="33" spans="2:7" ht="13.5" thickBot="1">
      <c r="B33" s="21"/>
      <c r="C33" s="53"/>
      <c r="D33" s="54"/>
      <c r="E33" s="55"/>
      <c r="F33" s="56"/>
      <c r="G33" s="57"/>
    </row>
    <row r="34" spans="2:7" ht="13.5" thickBot="1">
      <c r="B34" s="18" t="s">
        <v>30</v>
      </c>
      <c r="C34" s="42">
        <f>SUM(C31:C32)</f>
        <v>28</v>
      </c>
      <c r="D34" s="42">
        <f>SUM(D31:D32)</f>
        <v>161251856</v>
      </c>
      <c r="E34" s="71">
        <f>D34/C34</f>
        <v>5758994.857142857</v>
      </c>
      <c r="F34" s="42">
        <f>(+F31*D31+F32*D32)/D34</f>
        <v>355.11694218887004</v>
      </c>
      <c r="G34" s="43">
        <f>+((+G31*D31)+(+G32*D32))/D34+0.01</f>
        <v>5.7508214810253095</v>
      </c>
    </row>
    <row r="35" spans="2:7" ht="6" customHeight="1">
      <c r="B35" s="45"/>
      <c r="C35" s="50"/>
      <c r="D35" s="50"/>
      <c r="E35" s="45"/>
      <c r="F35" s="45"/>
      <c r="G35" s="45"/>
    </row>
    <row r="36" spans="2:7" ht="12.75">
      <c r="B36" s="5" t="s">
        <v>34</v>
      </c>
      <c r="C36" s="58"/>
      <c r="D36" s="58"/>
      <c r="E36" s="59"/>
      <c r="F36" s="58"/>
      <c r="G36" s="58"/>
    </row>
    <row r="37" spans="2:7" ht="12.75">
      <c r="B37" s="5" t="s">
        <v>35</v>
      </c>
      <c r="C37" s="58"/>
      <c r="D37" s="58"/>
      <c r="E37" s="58"/>
      <c r="F37" s="58"/>
      <c r="G37" s="58"/>
    </row>
    <row r="38" spans="2:7" ht="12.75">
      <c r="B38" s="5" t="s">
        <v>36</v>
      </c>
      <c r="C38" s="58"/>
      <c r="D38" s="58"/>
      <c r="E38" s="58"/>
      <c r="F38" s="58"/>
      <c r="G38" s="60"/>
    </row>
    <row r="39" spans="2:7" ht="12.75">
      <c r="B39" s="5" t="s">
        <v>37</v>
      </c>
      <c r="C39" s="58"/>
      <c r="D39" s="58"/>
      <c r="E39" s="58"/>
      <c r="F39" s="58"/>
      <c r="G39" s="58"/>
    </row>
    <row r="40" spans="2:7" ht="12.75">
      <c r="B40" s="5" t="s">
        <v>38</v>
      </c>
      <c r="C40" s="58"/>
      <c r="D40" s="58"/>
      <c r="E40" s="58"/>
      <c r="F40" s="58"/>
      <c r="G40" s="58"/>
    </row>
    <row r="41" spans="2:7" ht="12.75">
      <c r="B41" s="85"/>
      <c r="C41" s="85"/>
      <c r="D41" s="85"/>
      <c r="E41" s="85"/>
      <c r="F41" s="85"/>
      <c r="G41" s="85"/>
    </row>
    <row r="42" spans="2:7" ht="12.75">
      <c r="B42" s="61"/>
      <c r="C42" s="61"/>
      <c r="D42" s="61"/>
      <c r="E42" s="61"/>
      <c r="F42" s="61"/>
      <c r="G42" s="61"/>
    </row>
    <row r="43" spans="2:7" ht="12.75">
      <c r="B43" s="61"/>
      <c r="C43" s="61"/>
      <c r="D43" s="61"/>
      <c r="E43" s="61"/>
      <c r="F43" s="61"/>
      <c r="G43" s="61"/>
    </row>
    <row r="44" ht="3.75" customHeight="1"/>
  </sheetData>
  <sheetProtection/>
  <mergeCells count="3">
    <mergeCell ref="B6:B8"/>
    <mergeCell ref="B27:B29"/>
    <mergeCell ref="B41:G41"/>
  </mergeCells>
  <printOptions/>
  <pageMargins left="0.7" right="0.7" top="0.75" bottom="0.75" header="0.3" footer="0.3"/>
  <pageSetup orientation="portrait" paperSize="9"/>
  <ignoredErrors>
    <ignoredError sqref="C29:G29 C8:G8" numberStoredAsText="1"/>
    <ignoredError sqref="C34:F34 C23:G2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2:G45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2.140625" style="0" customWidth="1"/>
    <col min="2" max="2" width="44.8515625" style="0" customWidth="1"/>
    <col min="3" max="7" width="14.7109375" style="0" customWidth="1"/>
  </cols>
  <sheetData>
    <row r="1" ht="4.5" customHeight="1"/>
    <row r="2" spans="2:7" ht="15.75">
      <c r="B2" s="4" t="s">
        <v>0</v>
      </c>
      <c r="C2" s="25"/>
      <c r="D2" s="25"/>
      <c r="E2" s="25"/>
      <c r="F2" s="25"/>
      <c r="G2" s="25"/>
    </row>
    <row r="3" spans="2:7" ht="15.75">
      <c r="B3" s="44" t="s">
        <v>54</v>
      </c>
      <c r="C3" s="25"/>
      <c r="D3" s="25"/>
      <c r="E3" s="25"/>
      <c r="F3" s="25"/>
      <c r="G3" s="25"/>
    </row>
    <row r="4" spans="2:7" ht="5.25" customHeight="1">
      <c r="B4" s="5"/>
      <c r="C4" s="45"/>
      <c r="D4" s="45"/>
      <c r="E4" s="45"/>
      <c r="F4" s="45"/>
      <c r="G4" s="45"/>
    </row>
    <row r="5" spans="2:7" ht="15" thickBot="1">
      <c r="B5" s="23" t="s">
        <v>1</v>
      </c>
      <c r="C5" s="23"/>
      <c r="D5" s="23"/>
      <c r="E5" s="23"/>
      <c r="F5" s="23"/>
      <c r="G5" s="23"/>
    </row>
    <row r="6" spans="2:7" ht="12.75">
      <c r="B6" s="82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83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84"/>
      <c r="C8" s="12" t="s">
        <v>13</v>
      </c>
      <c r="D8" s="12" t="s">
        <v>14</v>
      </c>
      <c r="E8" s="12" t="s">
        <v>15</v>
      </c>
      <c r="F8" s="13" t="s">
        <v>16</v>
      </c>
      <c r="G8" s="14" t="s">
        <v>17</v>
      </c>
    </row>
    <row r="9" spans="2:7" ht="12.75">
      <c r="B9" s="26"/>
      <c r="C9" s="15"/>
      <c r="D9" s="15"/>
      <c r="E9" s="78"/>
      <c r="F9" s="79"/>
      <c r="G9" s="17"/>
    </row>
    <row r="10" spans="2:7" ht="12.75">
      <c r="B10" s="35" t="s">
        <v>18</v>
      </c>
      <c r="C10" s="46">
        <v>774</v>
      </c>
      <c r="D10" s="46">
        <v>615342415</v>
      </c>
      <c r="E10" s="46">
        <f aca="true" t="shared" si="0" ref="E10:E21">+D10/C10</f>
        <v>795016.0400516796</v>
      </c>
      <c r="F10" s="80">
        <v>50</v>
      </c>
      <c r="G10" s="72">
        <v>1.74</v>
      </c>
    </row>
    <row r="11" spans="2:7" ht="12.75">
      <c r="B11" s="35" t="s">
        <v>19</v>
      </c>
      <c r="C11" s="46">
        <v>313</v>
      </c>
      <c r="D11" s="46">
        <v>328218697</v>
      </c>
      <c r="E11" s="46">
        <f t="shared" si="0"/>
        <v>1048622.03514377</v>
      </c>
      <c r="F11" s="80">
        <v>51</v>
      </c>
      <c r="G11" s="72">
        <v>1.82</v>
      </c>
    </row>
    <row r="12" spans="2:7" ht="12.75">
      <c r="B12" s="35" t="s">
        <v>20</v>
      </c>
      <c r="C12" s="46">
        <v>582</v>
      </c>
      <c r="D12" s="46">
        <v>479065930</v>
      </c>
      <c r="E12" s="46">
        <f t="shared" si="0"/>
        <v>823137.3367697594</v>
      </c>
      <c r="F12" s="80">
        <v>39</v>
      </c>
      <c r="G12" s="72">
        <v>1.87</v>
      </c>
    </row>
    <row r="13" spans="2:7" ht="12.75">
      <c r="B13" s="35" t="s">
        <v>21</v>
      </c>
      <c r="C13" s="46">
        <v>31</v>
      </c>
      <c r="D13" s="46">
        <v>13152329</v>
      </c>
      <c r="E13" s="46">
        <f t="shared" si="0"/>
        <v>424268.67741935485</v>
      </c>
      <c r="F13" s="80">
        <v>18</v>
      </c>
      <c r="G13" s="72">
        <v>1.43</v>
      </c>
    </row>
    <row r="14" spans="2:7" ht="12.75">
      <c r="B14" s="35" t="s">
        <v>22</v>
      </c>
      <c r="C14" s="46">
        <v>260</v>
      </c>
      <c r="D14" s="46">
        <v>233018373</v>
      </c>
      <c r="E14" s="46">
        <f t="shared" si="0"/>
        <v>896224.5115384615</v>
      </c>
      <c r="F14" s="80">
        <v>46</v>
      </c>
      <c r="G14" s="72">
        <v>1.99</v>
      </c>
    </row>
    <row r="15" spans="2:7" ht="12.75">
      <c r="B15" s="36" t="s">
        <v>39</v>
      </c>
      <c r="C15" s="46">
        <v>448</v>
      </c>
      <c r="D15" s="46">
        <v>349526967</v>
      </c>
      <c r="E15" s="46">
        <f t="shared" si="0"/>
        <v>780194.1227678572</v>
      </c>
      <c r="F15" s="80">
        <v>41</v>
      </c>
      <c r="G15" s="72">
        <v>1.87</v>
      </c>
    </row>
    <row r="16" spans="2:7" ht="12.75">
      <c r="B16" s="35" t="s">
        <v>43</v>
      </c>
      <c r="C16" s="46">
        <v>1193</v>
      </c>
      <c r="D16" s="46">
        <v>1283522229</v>
      </c>
      <c r="E16" s="46">
        <f t="shared" si="0"/>
        <v>1075877.8113998324</v>
      </c>
      <c r="F16" s="80">
        <v>52</v>
      </c>
      <c r="G16" s="72">
        <v>2.03</v>
      </c>
    </row>
    <row r="17" spans="2:7" ht="12.75">
      <c r="B17" s="35" t="s">
        <v>25</v>
      </c>
      <c r="C17" s="46">
        <v>259</v>
      </c>
      <c r="D17" s="46">
        <v>162921224</v>
      </c>
      <c r="E17" s="46">
        <f t="shared" si="0"/>
        <v>629039.4749034749</v>
      </c>
      <c r="F17" s="80">
        <v>52</v>
      </c>
      <c r="G17" s="72">
        <v>1.94</v>
      </c>
    </row>
    <row r="18" spans="2:7" ht="12.75">
      <c r="B18" s="36" t="s">
        <v>26</v>
      </c>
      <c r="C18" s="46">
        <v>699</v>
      </c>
      <c r="D18" s="46">
        <v>1618108927</v>
      </c>
      <c r="E18" s="46">
        <f t="shared" si="0"/>
        <v>2314891.1688125893</v>
      </c>
      <c r="F18" s="80">
        <v>56</v>
      </c>
      <c r="G18" s="72">
        <v>1.33</v>
      </c>
    </row>
    <row r="19" spans="2:7" ht="12.75">
      <c r="B19" s="36" t="s">
        <v>27</v>
      </c>
      <c r="C19" s="46">
        <v>660</v>
      </c>
      <c r="D19" s="46">
        <v>921687227</v>
      </c>
      <c r="E19" s="46">
        <f t="shared" si="0"/>
        <v>1396495.7984848486</v>
      </c>
      <c r="F19" s="80">
        <v>54</v>
      </c>
      <c r="G19" s="72">
        <v>1.99</v>
      </c>
    </row>
    <row r="20" spans="2:7" ht="12.75">
      <c r="B20" s="35" t="s">
        <v>28</v>
      </c>
      <c r="C20" s="46">
        <v>97</v>
      </c>
      <c r="D20" s="46">
        <v>140872834</v>
      </c>
      <c r="E20" s="46">
        <f t="shared" si="0"/>
        <v>1452297.2577319588</v>
      </c>
      <c r="F20" s="80">
        <v>40</v>
      </c>
      <c r="G20" s="72">
        <v>1.73</v>
      </c>
    </row>
    <row r="21" spans="2:7" ht="12.75">
      <c r="B21" s="35" t="s">
        <v>29</v>
      </c>
      <c r="C21" s="46">
        <v>475</v>
      </c>
      <c r="D21" s="46">
        <v>349733378</v>
      </c>
      <c r="E21" s="48">
        <f t="shared" si="0"/>
        <v>736280.7957894737</v>
      </c>
      <c r="F21" s="46">
        <v>55</v>
      </c>
      <c r="G21" s="72">
        <v>1.72</v>
      </c>
    </row>
    <row r="22" spans="2:7" ht="13.5" thickBot="1">
      <c r="B22" s="73"/>
      <c r="C22" s="46"/>
      <c r="D22" s="81"/>
      <c r="E22" s="48"/>
      <c r="F22" s="46"/>
      <c r="G22" s="72"/>
    </row>
    <row r="23" spans="2:7" ht="13.5" thickBot="1">
      <c r="B23" s="18" t="s">
        <v>30</v>
      </c>
      <c r="C23" s="74">
        <f>SUM(C10:C21)</f>
        <v>5791</v>
      </c>
      <c r="D23" s="74">
        <f>SUM(D10:D21)</f>
        <v>6495170530</v>
      </c>
      <c r="E23" s="74">
        <f>D23/C23</f>
        <v>1121597.3976860645</v>
      </c>
      <c r="F23" s="74">
        <f>((F10*D10)+(F11*D11)+(F12*D12)+(F13*D13)+(F14*D14)+(D15*F15)+(D16*F16)+(D17*F17)+(D18*F18)+(D19*F19)+(D20*F20)+(D21*F21))/D23</f>
        <v>51.106673125332094</v>
      </c>
      <c r="G23" s="49">
        <f>((G10*D10)+(G11*D11)+(G12*D12)+(G13*D13)+(G14*D14)+(G15*D15)+(D16*G16)+(D17*G17)+(D18*G18)+(D19*G19)+(D20*G20)+(D21*G21))/D23</f>
        <v>1.763332934050001</v>
      </c>
    </row>
    <row r="24" spans="2:7" ht="12.75">
      <c r="B24" s="5" t="s">
        <v>44</v>
      </c>
      <c r="C24" s="50"/>
      <c r="D24" s="50"/>
      <c r="E24" s="50"/>
      <c r="F24" s="50"/>
      <c r="G24" s="19"/>
    </row>
    <row r="25" spans="2:7" ht="5.25" customHeight="1">
      <c r="B25" s="5"/>
      <c r="C25" s="50"/>
      <c r="D25" s="50"/>
      <c r="E25" s="50"/>
      <c r="F25" s="50"/>
      <c r="G25" s="19"/>
    </row>
    <row r="26" spans="2:7" ht="15" thickBot="1">
      <c r="B26" s="23" t="s">
        <v>31</v>
      </c>
      <c r="C26" s="45"/>
      <c r="D26" s="45"/>
      <c r="E26" s="45"/>
      <c r="F26" s="45"/>
      <c r="G26" s="51"/>
    </row>
    <row r="27" spans="2:7" ht="12.75">
      <c r="B27" s="82" t="s">
        <v>2</v>
      </c>
      <c r="C27" s="62" t="s">
        <v>3</v>
      </c>
      <c r="D27" s="62" t="s">
        <v>4</v>
      </c>
      <c r="E27" s="63" t="s">
        <v>5</v>
      </c>
      <c r="F27" s="63" t="s">
        <v>6</v>
      </c>
      <c r="G27" s="64" t="s">
        <v>7</v>
      </c>
    </row>
    <row r="28" spans="2:7" ht="12.75">
      <c r="B28" s="83"/>
      <c r="C28" s="65" t="s">
        <v>8</v>
      </c>
      <c r="D28" s="65" t="s">
        <v>9</v>
      </c>
      <c r="E28" s="66" t="s">
        <v>10</v>
      </c>
      <c r="F28" s="66" t="s">
        <v>11</v>
      </c>
      <c r="G28" s="67" t="s">
        <v>32</v>
      </c>
    </row>
    <row r="29" spans="2:7" ht="12.75">
      <c r="B29" s="84"/>
      <c r="C29" s="68" t="s">
        <v>13</v>
      </c>
      <c r="D29" s="68" t="s">
        <v>14</v>
      </c>
      <c r="E29" s="69" t="s">
        <v>15</v>
      </c>
      <c r="F29" s="69" t="s">
        <v>16</v>
      </c>
      <c r="G29" s="70" t="s">
        <v>17</v>
      </c>
    </row>
    <row r="30" spans="2:7" ht="12.75">
      <c r="B30" s="20"/>
      <c r="C30" s="52"/>
      <c r="D30" s="52"/>
      <c r="E30" s="47"/>
      <c r="F30" s="52"/>
      <c r="G30" s="37"/>
    </row>
    <row r="31" spans="2:7" ht="12.75">
      <c r="B31" s="20" t="s">
        <v>18</v>
      </c>
      <c r="C31" s="46">
        <v>33</v>
      </c>
      <c r="D31" s="46">
        <v>157049343</v>
      </c>
      <c r="E31" s="48">
        <f>+D31/C31</f>
        <v>4759071</v>
      </c>
      <c r="F31" s="46">
        <v>351</v>
      </c>
      <c r="G31" s="72">
        <v>5.79</v>
      </c>
    </row>
    <row r="32" spans="2:7" ht="12.75">
      <c r="B32" s="36" t="s">
        <v>27</v>
      </c>
      <c r="C32" s="46">
        <v>2</v>
      </c>
      <c r="D32" s="46">
        <v>29464568</v>
      </c>
      <c r="E32" s="48">
        <f>+D32/C32</f>
        <v>14732284</v>
      </c>
      <c r="F32" s="46">
        <v>349</v>
      </c>
      <c r="G32" s="72">
        <v>5.41</v>
      </c>
    </row>
    <row r="33" spans="2:7" ht="12.75">
      <c r="B33" s="35" t="s">
        <v>22</v>
      </c>
      <c r="C33" s="46">
        <v>3</v>
      </c>
      <c r="D33" s="46">
        <v>50844925</v>
      </c>
      <c r="E33" s="48">
        <f>+D33/C33</f>
        <v>16948308.333333332</v>
      </c>
      <c r="F33" s="46">
        <v>318</v>
      </c>
      <c r="G33" s="72">
        <v>5.89</v>
      </c>
    </row>
    <row r="34" spans="2:7" ht="12.75">
      <c r="B34" s="20" t="s">
        <v>28</v>
      </c>
      <c r="C34" s="46">
        <v>1</v>
      </c>
      <c r="D34" s="46">
        <v>5445951</v>
      </c>
      <c r="E34" s="48">
        <f>+D34/C34</f>
        <v>5445951</v>
      </c>
      <c r="F34" s="46">
        <v>360</v>
      </c>
      <c r="G34" s="72">
        <v>4.94</v>
      </c>
    </row>
    <row r="35" spans="2:7" ht="13.5" thickBot="1">
      <c r="B35" s="21"/>
      <c r="C35" s="53"/>
      <c r="D35" s="54"/>
      <c r="E35" s="55"/>
      <c r="F35" s="56"/>
      <c r="G35" s="57"/>
    </row>
    <row r="36" spans="2:7" ht="13.5" thickBot="1">
      <c r="B36" s="18" t="s">
        <v>30</v>
      </c>
      <c r="C36" s="42">
        <f>SUM(C31:C34)</f>
        <v>39</v>
      </c>
      <c r="D36" s="42">
        <f>SUM(D31:D34)</f>
        <v>242804787</v>
      </c>
      <c r="E36" s="71">
        <f>D36/C36</f>
        <v>6225763.769230769</v>
      </c>
      <c r="F36" s="42">
        <f>(+F31*D31+F32*D32+F33*D32+F34*D34)/D36</f>
        <v>316.04701685309027</v>
      </c>
      <c r="G36" s="43">
        <f>+((+G31*D31)+(+G32*D32)+(+G33*D33)+(+G34*D34))/D36</f>
        <v>5.745762397345156</v>
      </c>
    </row>
    <row r="37" spans="2:7" ht="6" customHeight="1">
      <c r="B37" s="45"/>
      <c r="C37" s="50"/>
      <c r="D37" s="50"/>
      <c r="E37" s="45"/>
      <c r="F37" s="45"/>
      <c r="G37" s="45"/>
    </row>
    <row r="38" spans="2:7" ht="12.75">
      <c r="B38" s="5" t="s">
        <v>34</v>
      </c>
      <c r="C38" s="58"/>
      <c r="D38" s="58"/>
      <c r="E38" s="59"/>
      <c r="F38" s="58"/>
      <c r="G38" s="58"/>
    </row>
    <row r="39" spans="2:7" ht="12.75">
      <c r="B39" s="5" t="s">
        <v>35</v>
      </c>
      <c r="C39" s="58"/>
      <c r="D39" s="58"/>
      <c r="E39" s="58"/>
      <c r="F39" s="58"/>
      <c r="G39" s="58"/>
    </row>
    <row r="40" spans="2:7" ht="12.75">
      <c r="B40" s="5" t="s">
        <v>36</v>
      </c>
      <c r="C40" s="58"/>
      <c r="D40" s="58"/>
      <c r="E40" s="58"/>
      <c r="F40" s="58"/>
      <c r="G40" s="60"/>
    </row>
    <row r="41" spans="2:7" ht="12.75">
      <c r="B41" s="5" t="s">
        <v>37</v>
      </c>
      <c r="C41" s="58"/>
      <c r="D41" s="58"/>
      <c r="E41" s="58"/>
      <c r="F41" s="58"/>
      <c r="G41" s="58"/>
    </row>
    <row r="42" spans="2:7" ht="12.75">
      <c r="B42" s="5" t="s">
        <v>38</v>
      </c>
      <c r="C42" s="58"/>
      <c r="D42" s="58"/>
      <c r="E42" s="58"/>
      <c r="F42" s="58"/>
      <c r="G42" s="58"/>
    </row>
    <row r="43" spans="2:7" ht="12.75">
      <c r="B43" s="85"/>
      <c r="C43" s="85"/>
      <c r="D43" s="85"/>
      <c r="E43" s="85"/>
      <c r="F43" s="85"/>
      <c r="G43" s="85"/>
    </row>
    <row r="44" spans="2:7" ht="6" customHeight="1">
      <c r="B44" s="61"/>
      <c r="C44" s="61"/>
      <c r="D44" s="61"/>
      <c r="E44" s="61"/>
      <c r="F44" s="61"/>
      <c r="G44" s="61"/>
    </row>
    <row r="45" spans="2:7" ht="12.75">
      <c r="B45" s="61"/>
      <c r="C45" s="61"/>
      <c r="D45" s="61"/>
      <c r="E45" s="61"/>
      <c r="F45" s="61"/>
      <c r="G45" s="61"/>
    </row>
  </sheetData>
  <sheetProtection/>
  <mergeCells count="3">
    <mergeCell ref="B6:B8"/>
    <mergeCell ref="B27:B29"/>
    <mergeCell ref="B43:G43"/>
  </mergeCells>
  <printOptions/>
  <pageMargins left="0.7" right="0.7" top="0.75" bottom="0.75" header="0.3" footer="0.3"/>
  <pageSetup orientation="portrait" paperSize="9"/>
  <ignoredErrors>
    <ignoredError sqref="C8:G8 C29:G29" numberStoredAsText="1"/>
    <ignoredError sqref="C23:G23 C36:F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H54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0" customWidth="1"/>
    <col min="2" max="2" width="43.8515625" style="0" customWidth="1"/>
    <col min="3" max="7" width="14.7109375" style="0" customWidth="1"/>
  </cols>
  <sheetData>
    <row r="1" ht="4.5" customHeight="1"/>
    <row r="2" spans="2:8" ht="15.75">
      <c r="B2" s="4" t="s">
        <v>0</v>
      </c>
      <c r="C2" s="25"/>
      <c r="D2" s="25"/>
      <c r="E2" s="25"/>
      <c r="F2" s="25"/>
      <c r="G2" s="25"/>
      <c r="H2" s="38"/>
    </row>
    <row r="3" spans="2:8" ht="15.75">
      <c r="B3" s="44" t="s">
        <v>42</v>
      </c>
      <c r="C3" s="25"/>
      <c r="D3" s="25"/>
      <c r="E3" s="25"/>
      <c r="F3" s="25"/>
      <c r="G3" s="25"/>
      <c r="H3" s="38"/>
    </row>
    <row r="4" spans="2:8" ht="6.75" customHeight="1">
      <c r="B4" s="5"/>
      <c r="C4" s="45"/>
      <c r="D4" s="45"/>
      <c r="E4" s="45"/>
      <c r="F4" s="45"/>
      <c r="G4" s="45"/>
      <c r="H4" s="38"/>
    </row>
    <row r="5" spans="2:8" ht="15" thickBot="1">
      <c r="B5" s="23" t="s">
        <v>1</v>
      </c>
      <c r="C5" s="23"/>
      <c r="D5" s="23"/>
      <c r="E5" s="23"/>
      <c r="F5" s="23"/>
      <c r="G5" s="23"/>
      <c r="H5" s="38"/>
    </row>
    <row r="6" spans="2:8" ht="14.25">
      <c r="B6" s="82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  <c r="H6" s="38"/>
    </row>
    <row r="7" spans="2:8" ht="14.25">
      <c r="B7" s="83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  <c r="H7" s="38"/>
    </row>
    <row r="8" spans="2:8" ht="14.25">
      <c r="B8" s="84"/>
      <c r="C8" s="12" t="s">
        <v>13</v>
      </c>
      <c r="D8" s="12" t="s">
        <v>14</v>
      </c>
      <c r="E8" s="13" t="s">
        <v>15</v>
      </c>
      <c r="F8" s="13" t="s">
        <v>16</v>
      </c>
      <c r="G8" s="14" t="s">
        <v>17</v>
      </c>
      <c r="H8" s="38"/>
    </row>
    <row r="9" spans="2:8" ht="14.25">
      <c r="B9" s="26"/>
      <c r="C9" s="15"/>
      <c r="D9" s="15"/>
      <c r="E9" s="33"/>
      <c r="F9" s="16"/>
      <c r="G9" s="17"/>
      <c r="H9" s="38"/>
    </row>
    <row r="10" spans="2:8" ht="14.25">
      <c r="B10" s="35" t="s">
        <v>18</v>
      </c>
      <c r="C10" s="46">
        <v>1533</v>
      </c>
      <c r="D10" s="46">
        <v>1865042233</v>
      </c>
      <c r="E10" s="48">
        <f aca="true" t="shared" si="0" ref="E10:E21">+D10/C10</f>
        <v>1216596.3685583821</v>
      </c>
      <c r="F10" s="46">
        <v>76</v>
      </c>
      <c r="G10" s="72">
        <v>1.86</v>
      </c>
      <c r="H10" s="38"/>
    </row>
    <row r="11" spans="2:8" ht="14.25">
      <c r="B11" s="35" t="s">
        <v>19</v>
      </c>
      <c r="C11" s="46">
        <v>268</v>
      </c>
      <c r="D11" s="46">
        <v>307316994</v>
      </c>
      <c r="E11" s="48">
        <f t="shared" si="0"/>
        <v>1146705.2014925373</v>
      </c>
      <c r="F11" s="46">
        <v>52</v>
      </c>
      <c r="G11" s="72">
        <v>1.85</v>
      </c>
      <c r="H11" s="38"/>
    </row>
    <row r="12" spans="2:8" ht="14.25">
      <c r="B12" s="35" t="s">
        <v>20</v>
      </c>
      <c r="C12" s="46">
        <v>370</v>
      </c>
      <c r="D12" s="46">
        <v>263196556</v>
      </c>
      <c r="E12" s="48">
        <f t="shared" si="0"/>
        <v>711342.0432432432</v>
      </c>
      <c r="F12" s="46">
        <v>36</v>
      </c>
      <c r="G12" s="72">
        <v>1.81</v>
      </c>
      <c r="H12" s="38"/>
    </row>
    <row r="13" spans="2:8" ht="14.25">
      <c r="B13" s="35" t="s">
        <v>21</v>
      </c>
      <c r="C13" s="46">
        <v>33</v>
      </c>
      <c r="D13" s="46">
        <v>16221076</v>
      </c>
      <c r="E13" s="48">
        <f t="shared" si="0"/>
        <v>491547.75757575757</v>
      </c>
      <c r="F13" s="46">
        <v>25</v>
      </c>
      <c r="G13" s="72">
        <v>1.67</v>
      </c>
      <c r="H13" s="38"/>
    </row>
    <row r="14" spans="2:8" ht="14.25">
      <c r="B14" s="35" t="s">
        <v>22</v>
      </c>
      <c r="C14" s="46">
        <v>99</v>
      </c>
      <c r="D14" s="46">
        <v>89254245</v>
      </c>
      <c r="E14" s="48">
        <f t="shared" si="0"/>
        <v>901558.0303030303</v>
      </c>
      <c r="F14" s="46">
        <v>50</v>
      </c>
      <c r="G14" s="72">
        <v>1.99</v>
      </c>
      <c r="H14" s="38"/>
    </row>
    <row r="15" spans="2:8" ht="14.25">
      <c r="B15" s="36" t="s">
        <v>39</v>
      </c>
      <c r="C15" s="46">
        <v>253</v>
      </c>
      <c r="D15" s="46">
        <v>179299604</v>
      </c>
      <c r="E15" s="48">
        <f t="shared" si="0"/>
        <v>708694.0869565217</v>
      </c>
      <c r="F15" s="46">
        <v>38</v>
      </c>
      <c r="G15" s="72">
        <v>1.82</v>
      </c>
      <c r="H15" s="38"/>
    </row>
    <row r="16" spans="2:8" ht="14.25">
      <c r="B16" s="35" t="s">
        <v>43</v>
      </c>
      <c r="C16" s="46">
        <v>1053</v>
      </c>
      <c r="D16" s="46">
        <v>1043794510</v>
      </c>
      <c r="E16" s="48">
        <f t="shared" si="0"/>
        <v>991257.844254511</v>
      </c>
      <c r="F16" s="46">
        <v>52</v>
      </c>
      <c r="G16" s="72">
        <v>2.39</v>
      </c>
      <c r="H16" s="38"/>
    </row>
    <row r="17" spans="2:8" ht="14.25">
      <c r="B17" s="35" t="s">
        <v>25</v>
      </c>
      <c r="C17" s="46">
        <v>144</v>
      </c>
      <c r="D17" s="46">
        <v>83341073</v>
      </c>
      <c r="E17" s="48">
        <f t="shared" si="0"/>
        <v>578757.4513888889</v>
      </c>
      <c r="F17" s="46">
        <v>49</v>
      </c>
      <c r="G17" s="72">
        <v>1.97</v>
      </c>
      <c r="H17" s="38"/>
    </row>
    <row r="18" spans="2:8" ht="14.25">
      <c r="B18" s="36" t="s">
        <v>26</v>
      </c>
      <c r="C18" s="46">
        <v>464</v>
      </c>
      <c r="D18" s="46">
        <v>1657645017</v>
      </c>
      <c r="E18" s="48">
        <f t="shared" si="0"/>
        <v>3572510.8125</v>
      </c>
      <c r="F18" s="46">
        <v>53</v>
      </c>
      <c r="G18" s="72">
        <v>1.23</v>
      </c>
      <c r="H18" s="38"/>
    </row>
    <row r="19" spans="2:8" ht="14.25">
      <c r="B19" s="36" t="s">
        <v>27</v>
      </c>
      <c r="C19" s="46">
        <v>553</v>
      </c>
      <c r="D19" s="46">
        <v>795046918</v>
      </c>
      <c r="E19" s="48">
        <f t="shared" si="0"/>
        <v>1437697.862567812</v>
      </c>
      <c r="F19" s="46">
        <v>54</v>
      </c>
      <c r="G19" s="72">
        <v>2.08</v>
      </c>
      <c r="H19" s="38"/>
    </row>
    <row r="20" spans="2:8" ht="14.25">
      <c r="B20" s="35" t="s">
        <v>28</v>
      </c>
      <c r="C20" s="46">
        <v>93</v>
      </c>
      <c r="D20" s="46">
        <v>381661388</v>
      </c>
      <c r="E20" s="48">
        <f t="shared" si="0"/>
        <v>4103885.8924731184</v>
      </c>
      <c r="F20" s="46">
        <v>43</v>
      </c>
      <c r="G20" s="72">
        <v>1.7</v>
      </c>
      <c r="H20" s="38"/>
    </row>
    <row r="21" spans="2:8" ht="14.25">
      <c r="B21" s="35" t="s">
        <v>29</v>
      </c>
      <c r="C21" s="46">
        <v>276</v>
      </c>
      <c r="D21" s="46">
        <v>172865346</v>
      </c>
      <c r="E21" s="48">
        <f t="shared" si="0"/>
        <v>626323.7173913043</v>
      </c>
      <c r="F21" s="46">
        <v>55</v>
      </c>
      <c r="G21" s="72">
        <v>1.72</v>
      </c>
      <c r="H21" s="38"/>
    </row>
    <row r="22" spans="2:8" ht="15" thickBot="1">
      <c r="B22" s="73"/>
      <c r="C22" s="46"/>
      <c r="D22" s="46"/>
      <c r="E22" s="48"/>
      <c r="F22" s="46"/>
      <c r="G22" s="72"/>
      <c r="H22" s="38"/>
    </row>
    <row r="23" spans="2:8" ht="15" thickBot="1">
      <c r="B23" s="18" t="s">
        <v>30</v>
      </c>
      <c r="C23" s="74">
        <f>SUM(C10:C21)</f>
        <v>5139</v>
      </c>
      <c r="D23" s="74">
        <f>SUM(D10:D21)</f>
        <v>6854684960</v>
      </c>
      <c r="E23" s="74">
        <f>D23/C23</f>
        <v>1333855.8007394434</v>
      </c>
      <c r="F23" s="74">
        <f>((F10*D10)+(F11*D11)+(F12*D12)+(F13*D13)+(F14*D14)+(D15*F15)+(D16*F16)+(D17*F17)+(D18*F18)+(D19*F19)+(D20*F20)+(D21*F21))/D23</f>
        <v>57.47137557697473</v>
      </c>
      <c r="G23" s="49">
        <f>((G10*D10)+(G11*D11)+(G12*D12)+(G13*D13)+(G14*D14)+(D16*G16)+(D17*G17)+(D18*G18)+(D19*G19)+(D20*G20)+(D21*G21))/D23</f>
        <v>1.7529923666820135</v>
      </c>
      <c r="H23" s="38"/>
    </row>
    <row r="24" spans="2:8" ht="14.25">
      <c r="B24" s="5" t="s">
        <v>44</v>
      </c>
      <c r="C24" s="50"/>
      <c r="D24" s="50"/>
      <c r="E24" s="50"/>
      <c r="F24" s="50"/>
      <c r="G24" s="19"/>
      <c r="H24" s="38"/>
    </row>
    <row r="25" spans="2:8" ht="10.5" customHeight="1">
      <c r="B25" s="5"/>
      <c r="C25" s="50"/>
      <c r="D25" s="50"/>
      <c r="E25" s="50"/>
      <c r="F25" s="50"/>
      <c r="G25" s="19"/>
      <c r="H25" s="38"/>
    </row>
    <row r="26" spans="2:8" ht="15" thickBot="1">
      <c r="B26" s="23" t="s">
        <v>31</v>
      </c>
      <c r="C26" s="45"/>
      <c r="D26" s="45"/>
      <c r="E26" s="45"/>
      <c r="F26" s="45"/>
      <c r="G26" s="51"/>
      <c r="H26" s="38"/>
    </row>
    <row r="27" spans="2:8" ht="14.25">
      <c r="B27" s="82" t="s">
        <v>2</v>
      </c>
      <c r="C27" s="62" t="s">
        <v>3</v>
      </c>
      <c r="D27" s="62" t="s">
        <v>4</v>
      </c>
      <c r="E27" s="63" t="s">
        <v>5</v>
      </c>
      <c r="F27" s="63" t="s">
        <v>6</v>
      </c>
      <c r="G27" s="64" t="s">
        <v>7</v>
      </c>
      <c r="H27" s="38"/>
    </row>
    <row r="28" spans="2:8" ht="14.25">
      <c r="B28" s="83"/>
      <c r="C28" s="65" t="s">
        <v>8</v>
      </c>
      <c r="D28" s="65" t="s">
        <v>9</v>
      </c>
      <c r="E28" s="66" t="s">
        <v>10</v>
      </c>
      <c r="F28" s="66" t="s">
        <v>11</v>
      </c>
      <c r="G28" s="67" t="s">
        <v>32</v>
      </c>
      <c r="H28" s="38"/>
    </row>
    <row r="29" spans="2:8" ht="14.25">
      <c r="B29" s="84"/>
      <c r="C29" s="68" t="s">
        <v>13</v>
      </c>
      <c r="D29" s="68" t="s">
        <v>14</v>
      </c>
      <c r="E29" s="69" t="s">
        <v>15</v>
      </c>
      <c r="F29" s="69" t="s">
        <v>16</v>
      </c>
      <c r="G29" s="70" t="s">
        <v>17</v>
      </c>
      <c r="H29" s="38"/>
    </row>
    <row r="30" spans="2:8" ht="14.25">
      <c r="B30" s="20"/>
      <c r="C30" s="52"/>
      <c r="D30" s="52"/>
      <c r="E30" s="47"/>
      <c r="F30" s="52"/>
      <c r="G30" s="37"/>
      <c r="H30" s="38"/>
    </row>
    <row r="31" spans="2:8" ht="14.25">
      <c r="B31" s="20" t="s">
        <v>18</v>
      </c>
      <c r="C31" s="46">
        <v>19</v>
      </c>
      <c r="D31" s="46">
        <v>84224455</v>
      </c>
      <c r="E31" s="48">
        <f>+D31/C31</f>
        <v>4432866.052631579</v>
      </c>
      <c r="F31" s="46">
        <v>336</v>
      </c>
      <c r="G31" s="72">
        <v>5.88</v>
      </c>
      <c r="H31" s="38"/>
    </row>
    <row r="32" spans="2:8" ht="14.25">
      <c r="B32" s="20" t="s">
        <v>40</v>
      </c>
      <c r="C32" s="46">
        <v>5</v>
      </c>
      <c r="D32" s="46">
        <v>58605304</v>
      </c>
      <c r="E32" s="48">
        <f>+D32/C32</f>
        <v>11721060.8</v>
      </c>
      <c r="F32" s="46">
        <v>347</v>
      </c>
      <c r="G32" s="72">
        <v>5.59</v>
      </c>
      <c r="H32" s="38"/>
    </row>
    <row r="33" spans="2:8" ht="14.25">
      <c r="B33" s="21" t="s">
        <v>26</v>
      </c>
      <c r="C33" s="46">
        <v>0</v>
      </c>
      <c r="D33" s="46">
        <v>0</v>
      </c>
      <c r="E33" s="48">
        <v>0</v>
      </c>
      <c r="F33" s="46">
        <v>0</v>
      </c>
      <c r="G33" s="72">
        <v>0</v>
      </c>
      <c r="H33" s="38"/>
    </row>
    <row r="34" spans="2:8" ht="14.25">
      <c r="B34" s="20" t="s">
        <v>33</v>
      </c>
      <c r="C34" s="46">
        <v>1</v>
      </c>
      <c r="D34" s="46">
        <v>19774443</v>
      </c>
      <c r="E34" s="48">
        <f>+D34/C34</f>
        <v>19774443</v>
      </c>
      <c r="F34" s="46">
        <v>240</v>
      </c>
      <c r="G34" s="72">
        <v>4.16</v>
      </c>
      <c r="H34" s="38"/>
    </row>
    <row r="35" spans="2:8" ht="14.25">
      <c r="B35" s="20" t="s">
        <v>28</v>
      </c>
      <c r="C35" s="46">
        <v>12</v>
      </c>
      <c r="D35" s="46">
        <v>44688635</v>
      </c>
      <c r="E35" s="48">
        <f>+D35/C35</f>
        <v>3724052.9166666665</v>
      </c>
      <c r="F35" s="46">
        <v>290</v>
      </c>
      <c r="G35" s="72">
        <v>4.95</v>
      </c>
      <c r="H35" s="38"/>
    </row>
    <row r="36" spans="2:8" ht="15" thickBot="1">
      <c r="B36" s="21"/>
      <c r="C36" s="53"/>
      <c r="D36" s="54"/>
      <c r="E36" s="55"/>
      <c r="F36" s="56"/>
      <c r="G36" s="57"/>
      <c r="H36" s="38"/>
    </row>
    <row r="37" spans="2:8" ht="15" thickBot="1">
      <c r="B37" s="18" t="s">
        <v>30</v>
      </c>
      <c r="C37" s="42">
        <f>SUM(C31:C35)</f>
        <v>37</v>
      </c>
      <c r="D37" s="42">
        <f>SUM(D31:D35)</f>
        <v>207292837</v>
      </c>
      <c r="E37" s="71">
        <f>D37/C37</f>
        <v>5602509.108108108</v>
      </c>
      <c r="F37" s="42">
        <f>(+F31*D31+F32*D32+F33*D33+F34*D34+F35*D35)/D37</f>
        <v>320.0353123537983</v>
      </c>
      <c r="G37" s="43">
        <f>+((+G31*D31)+(+G32*D32)+(+G33*D33)+(+G34*D34)+(+G35*D35))/D37</f>
        <v>5.433443273729713</v>
      </c>
      <c r="H37" s="38"/>
    </row>
    <row r="38" spans="2:8" ht="6.75" customHeight="1">
      <c r="B38" s="45"/>
      <c r="C38" s="50"/>
      <c r="D38" s="50"/>
      <c r="E38" s="45"/>
      <c r="F38" s="45"/>
      <c r="G38" s="45"/>
      <c r="H38" s="38"/>
    </row>
    <row r="39" spans="2:8" ht="14.25">
      <c r="B39" s="5" t="s">
        <v>34</v>
      </c>
      <c r="C39" s="58"/>
      <c r="D39" s="58"/>
      <c r="E39" s="59"/>
      <c r="F39" s="58"/>
      <c r="G39" s="58"/>
      <c r="H39" s="38"/>
    </row>
    <row r="40" spans="2:8" ht="14.25">
      <c r="B40" s="5" t="s">
        <v>35</v>
      </c>
      <c r="C40" s="58"/>
      <c r="D40" s="58"/>
      <c r="E40" s="58"/>
      <c r="F40" s="58"/>
      <c r="G40" s="58"/>
      <c r="H40" s="38"/>
    </row>
    <row r="41" spans="2:8" ht="14.25">
      <c r="B41" s="5" t="s">
        <v>36</v>
      </c>
      <c r="C41" s="58"/>
      <c r="D41" s="58"/>
      <c r="E41" s="58"/>
      <c r="F41" s="58"/>
      <c r="G41" s="60"/>
      <c r="H41" s="38"/>
    </row>
    <row r="42" spans="2:8" ht="14.25">
      <c r="B42" s="5" t="s">
        <v>37</v>
      </c>
      <c r="C42" s="58"/>
      <c r="D42" s="58"/>
      <c r="E42" s="58"/>
      <c r="F42" s="58"/>
      <c r="G42" s="58"/>
      <c r="H42" s="38"/>
    </row>
    <row r="43" spans="2:8" ht="14.25">
      <c r="B43" s="5" t="s">
        <v>38</v>
      </c>
      <c r="C43" s="58"/>
      <c r="D43" s="58"/>
      <c r="E43" s="58"/>
      <c r="F43" s="58"/>
      <c r="G43" s="58"/>
      <c r="H43" s="38"/>
    </row>
    <row r="44" spans="2:8" ht="3.75" customHeight="1">
      <c r="B44" s="39"/>
      <c r="C44" s="40"/>
      <c r="D44" s="40"/>
      <c r="E44" s="40"/>
      <c r="F44" s="40"/>
      <c r="G44" s="41"/>
      <c r="H44" s="38"/>
    </row>
    <row r="45" spans="2:8" ht="14.25">
      <c r="B45" s="39"/>
      <c r="C45" s="40"/>
      <c r="D45" s="40"/>
      <c r="E45" s="40"/>
      <c r="F45" s="40"/>
      <c r="G45" s="41"/>
      <c r="H45" s="38"/>
    </row>
    <row r="46" spans="2:8" ht="14.25">
      <c r="B46" s="39"/>
      <c r="C46" s="40"/>
      <c r="D46" s="40"/>
      <c r="E46" s="40"/>
      <c r="F46" s="40"/>
      <c r="G46" s="41"/>
      <c r="H46" s="38"/>
    </row>
    <row r="47" spans="2:8" ht="14.25">
      <c r="B47" s="39"/>
      <c r="C47" s="40"/>
      <c r="D47" s="40"/>
      <c r="E47" s="40"/>
      <c r="F47" s="40"/>
      <c r="G47" s="41"/>
      <c r="H47" s="38"/>
    </row>
    <row r="48" spans="2:8" ht="14.25">
      <c r="B48" s="39"/>
      <c r="C48" s="40"/>
      <c r="D48" s="40"/>
      <c r="E48" s="40"/>
      <c r="F48" s="40"/>
      <c r="G48" s="41"/>
      <c r="H48" s="38"/>
    </row>
    <row r="49" spans="2:8" ht="14.25">
      <c r="B49" s="39"/>
      <c r="C49" s="40"/>
      <c r="D49" s="40"/>
      <c r="E49" s="40"/>
      <c r="F49" s="40"/>
      <c r="G49" s="41"/>
      <c r="H49" s="38"/>
    </row>
    <row r="50" spans="2:8" ht="14.25">
      <c r="B50" s="5"/>
      <c r="C50" s="39"/>
      <c r="D50" s="39"/>
      <c r="E50" s="39"/>
      <c r="F50" s="39"/>
      <c r="G50" s="39"/>
      <c r="H50" s="38"/>
    </row>
    <row r="51" spans="2:8" ht="14.25">
      <c r="B51" s="38"/>
      <c r="C51" s="38"/>
      <c r="D51" s="38"/>
      <c r="E51" s="38"/>
      <c r="F51" s="38"/>
      <c r="G51" s="38"/>
      <c r="H51" s="38"/>
    </row>
    <row r="52" spans="2:8" ht="14.25">
      <c r="B52" s="38"/>
      <c r="C52" s="38"/>
      <c r="D52" s="38"/>
      <c r="E52" s="38"/>
      <c r="F52" s="38"/>
      <c r="G52" s="38"/>
      <c r="H52" s="38"/>
    </row>
    <row r="53" spans="2:8" ht="14.25">
      <c r="B53" s="38"/>
      <c r="C53" s="38"/>
      <c r="D53" s="38"/>
      <c r="E53" s="38"/>
      <c r="F53" s="38"/>
      <c r="G53" s="38"/>
      <c r="H53" s="38"/>
    </row>
    <row r="54" spans="2:8" ht="14.25">
      <c r="B54" s="38"/>
      <c r="C54" s="38"/>
      <c r="D54" s="38"/>
      <c r="E54" s="38"/>
      <c r="F54" s="38"/>
      <c r="G54" s="38"/>
      <c r="H54" s="38"/>
    </row>
  </sheetData>
  <sheetProtection/>
  <mergeCells count="2">
    <mergeCell ref="B6:B8"/>
    <mergeCell ref="B27:B29"/>
  </mergeCells>
  <printOptions/>
  <pageMargins left="0.7" right="0.7" top="0.75" bottom="0.75" header="0.3" footer="0.3"/>
  <pageSetup orientation="portrait" paperSize="9"/>
  <ignoredErrors>
    <ignoredError sqref="C8:G8 C29:G29" numberStoredAsText="1"/>
    <ignoredError sqref="C23:G23 C37:G3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51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28515625" style="0" customWidth="1"/>
    <col min="2" max="2" width="46.421875" style="0" customWidth="1"/>
    <col min="3" max="7" width="14.7109375" style="0" customWidth="1"/>
  </cols>
  <sheetData>
    <row r="1" ht="5.25" customHeight="1"/>
    <row r="2" spans="2:7" ht="15.75">
      <c r="B2" s="4" t="s">
        <v>0</v>
      </c>
      <c r="C2" s="25"/>
      <c r="D2" s="25"/>
      <c r="E2" s="25"/>
      <c r="F2" s="25"/>
      <c r="G2" s="25"/>
    </row>
    <row r="3" spans="2:7" ht="15.75">
      <c r="B3" s="44" t="s">
        <v>45</v>
      </c>
      <c r="C3" s="25"/>
      <c r="D3" s="25"/>
      <c r="E3" s="25"/>
      <c r="F3" s="25"/>
      <c r="G3" s="25"/>
    </row>
    <row r="4" spans="2:7" ht="6" customHeight="1">
      <c r="B4" s="5"/>
      <c r="C4" s="45"/>
      <c r="D4" s="45"/>
      <c r="E4" s="45"/>
      <c r="F4" s="45"/>
      <c r="G4" s="45"/>
    </row>
    <row r="5" spans="2:7" ht="15" thickBot="1">
      <c r="B5" s="23" t="s">
        <v>1</v>
      </c>
      <c r="C5" s="23"/>
      <c r="D5" s="23"/>
      <c r="E5" s="23"/>
      <c r="F5" s="23"/>
      <c r="G5" s="23"/>
    </row>
    <row r="6" spans="2:7" ht="12.75">
      <c r="B6" s="82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83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84"/>
      <c r="C8" s="12" t="s">
        <v>13</v>
      </c>
      <c r="D8" s="12" t="s">
        <v>14</v>
      </c>
      <c r="E8" s="13" t="s">
        <v>15</v>
      </c>
      <c r="F8" s="13" t="s">
        <v>16</v>
      </c>
      <c r="G8" s="14" t="s">
        <v>17</v>
      </c>
    </row>
    <row r="9" spans="2:7" ht="12.75">
      <c r="B9" s="26"/>
      <c r="C9" s="15"/>
      <c r="D9" s="15"/>
      <c r="E9" s="33"/>
      <c r="F9" s="16"/>
      <c r="G9" s="17"/>
    </row>
    <row r="10" spans="2:7" ht="12.75">
      <c r="B10" s="35" t="s">
        <v>18</v>
      </c>
      <c r="C10" s="46">
        <v>933</v>
      </c>
      <c r="D10" s="46">
        <v>999916504</v>
      </c>
      <c r="E10" s="48">
        <f aca="true" t="shared" si="0" ref="E10:E21">+D10/C10</f>
        <v>1071721.8692390139</v>
      </c>
      <c r="F10" s="46">
        <v>73</v>
      </c>
      <c r="G10" s="72">
        <v>1.8</v>
      </c>
    </row>
    <row r="11" spans="2:7" ht="12.75">
      <c r="B11" s="35" t="s">
        <v>19</v>
      </c>
      <c r="C11" s="46">
        <v>348</v>
      </c>
      <c r="D11" s="46">
        <v>388415227</v>
      </c>
      <c r="E11" s="48">
        <f t="shared" si="0"/>
        <v>1116135.7097701149</v>
      </c>
      <c r="F11" s="46">
        <v>51</v>
      </c>
      <c r="G11" s="72">
        <v>1.9</v>
      </c>
    </row>
    <row r="12" spans="2:7" ht="12.75">
      <c r="B12" s="35" t="s">
        <v>20</v>
      </c>
      <c r="C12" s="46">
        <v>606</v>
      </c>
      <c r="D12" s="46">
        <v>546679759</v>
      </c>
      <c r="E12" s="48">
        <f t="shared" si="0"/>
        <v>902111.8135313531</v>
      </c>
      <c r="F12" s="46">
        <v>41</v>
      </c>
      <c r="G12" s="72">
        <v>1.78</v>
      </c>
    </row>
    <row r="13" spans="2:7" ht="12.75">
      <c r="B13" s="35" t="s">
        <v>21</v>
      </c>
      <c r="C13" s="46">
        <v>10</v>
      </c>
      <c r="D13" s="46">
        <v>6534205</v>
      </c>
      <c r="E13" s="48">
        <f t="shared" si="0"/>
        <v>653420.5</v>
      </c>
      <c r="F13" s="46">
        <v>23</v>
      </c>
      <c r="G13" s="72">
        <v>1.68</v>
      </c>
    </row>
    <row r="14" spans="2:7" ht="12.75">
      <c r="B14" s="35" t="s">
        <v>22</v>
      </c>
      <c r="C14" s="46">
        <v>197</v>
      </c>
      <c r="D14" s="46">
        <v>180064025</v>
      </c>
      <c r="E14" s="48">
        <f t="shared" si="0"/>
        <v>914030.5837563452</v>
      </c>
      <c r="F14" s="46">
        <v>50</v>
      </c>
      <c r="G14" s="72">
        <v>1.99</v>
      </c>
    </row>
    <row r="15" spans="2:7" ht="12.75">
      <c r="B15" s="36" t="s">
        <v>39</v>
      </c>
      <c r="C15" s="46">
        <v>423</v>
      </c>
      <c r="D15" s="46">
        <v>351043300</v>
      </c>
      <c r="E15" s="48">
        <f t="shared" si="0"/>
        <v>829889.598108747</v>
      </c>
      <c r="F15" s="46">
        <v>42</v>
      </c>
      <c r="G15" s="72">
        <v>1.82</v>
      </c>
    </row>
    <row r="16" spans="2:7" ht="12.75">
      <c r="B16" s="35" t="s">
        <v>43</v>
      </c>
      <c r="C16" s="46">
        <v>1245</v>
      </c>
      <c r="D16" s="46">
        <v>1259400822</v>
      </c>
      <c r="E16" s="48">
        <f t="shared" si="0"/>
        <v>1011566.9253012048</v>
      </c>
      <c r="F16" s="46">
        <v>53</v>
      </c>
      <c r="G16" s="72">
        <v>2.38</v>
      </c>
    </row>
    <row r="17" spans="2:7" ht="12.75">
      <c r="B17" s="35" t="s">
        <v>25</v>
      </c>
      <c r="C17" s="46">
        <v>101</v>
      </c>
      <c r="D17" s="46">
        <v>77704440</v>
      </c>
      <c r="E17" s="48">
        <f t="shared" si="0"/>
        <v>769350.8910891089</v>
      </c>
      <c r="F17" s="46">
        <v>49</v>
      </c>
      <c r="G17" s="72">
        <v>1.93</v>
      </c>
    </row>
    <row r="18" spans="2:7" ht="12.75">
      <c r="B18" s="36" t="s">
        <v>26</v>
      </c>
      <c r="C18" s="46">
        <v>697</v>
      </c>
      <c r="D18" s="46">
        <v>2424692047</v>
      </c>
      <c r="E18" s="48">
        <f t="shared" si="0"/>
        <v>3478754.7302725967</v>
      </c>
      <c r="F18" s="46">
        <v>58</v>
      </c>
      <c r="G18" s="72">
        <v>1.24</v>
      </c>
    </row>
    <row r="19" spans="2:7" ht="12.75">
      <c r="B19" s="36" t="s">
        <v>27</v>
      </c>
      <c r="C19" s="46">
        <v>727</v>
      </c>
      <c r="D19" s="46">
        <v>1033831606</v>
      </c>
      <c r="E19" s="48">
        <f t="shared" si="0"/>
        <v>1422051.727647868</v>
      </c>
      <c r="F19" s="46">
        <v>55</v>
      </c>
      <c r="G19" s="72">
        <v>2.09</v>
      </c>
    </row>
    <row r="20" spans="2:7" ht="12.75">
      <c r="B20" s="35" t="s">
        <v>28</v>
      </c>
      <c r="C20" s="46">
        <v>77</v>
      </c>
      <c r="D20" s="46">
        <v>246232594</v>
      </c>
      <c r="E20" s="48">
        <f t="shared" si="0"/>
        <v>3197825.896103896</v>
      </c>
      <c r="F20" s="46">
        <v>40</v>
      </c>
      <c r="G20" s="72">
        <v>1.99</v>
      </c>
    </row>
    <row r="21" spans="2:7" ht="12.75">
      <c r="B21" s="35" t="s">
        <v>29</v>
      </c>
      <c r="C21" s="46">
        <v>343</v>
      </c>
      <c r="D21" s="46">
        <v>241164750</v>
      </c>
      <c r="E21" s="48">
        <f t="shared" si="0"/>
        <v>703104.2274052479</v>
      </c>
      <c r="F21" s="46">
        <v>55</v>
      </c>
      <c r="G21" s="72">
        <v>1.72</v>
      </c>
    </row>
    <row r="22" spans="2:7" ht="13.5" thickBot="1">
      <c r="B22" s="73"/>
      <c r="C22" s="46"/>
      <c r="D22" s="46"/>
      <c r="E22" s="48"/>
      <c r="F22" s="46"/>
      <c r="G22" s="72"/>
    </row>
    <row r="23" spans="2:7" ht="13.5" thickBot="1">
      <c r="B23" s="18" t="s">
        <v>30</v>
      </c>
      <c r="C23" s="74">
        <f>SUM(C10:C21)</f>
        <v>5707</v>
      </c>
      <c r="D23" s="74">
        <f>SUM(D10:D21)</f>
        <v>7755679279</v>
      </c>
      <c r="E23" s="74">
        <f>D23/C23</f>
        <v>1358976.5689504119</v>
      </c>
      <c r="F23" s="74">
        <f>((F10*D10)+(F11*D11)+(F12*D12)+(F13*D13)+(F14*D14)+(D15*F15)+(D16*F16)+(D17*F17)+(D18*F18)+(D19*F19)+(D20*F20)+(D21*F21))/D23</f>
        <v>55.47886210432349</v>
      </c>
      <c r="G23" s="49">
        <f>((G10*D10)+(G11*D11)+(G12*D12)+(G13*D13)+(G14*D14)+(D16*G16)+(D17*G17)+(D18*G18)+(D19*G19)+(D20*G20)+(D21*G21))/D23</f>
        <v>1.6890473374240722</v>
      </c>
    </row>
    <row r="24" spans="2:7" ht="12.75">
      <c r="B24" s="5" t="s">
        <v>44</v>
      </c>
      <c r="C24" s="50"/>
      <c r="D24" s="50"/>
      <c r="E24" s="50"/>
      <c r="F24" s="50"/>
      <c r="G24" s="19"/>
    </row>
    <row r="25" spans="2:7" ht="6" customHeight="1">
      <c r="B25" s="5"/>
      <c r="C25" s="50"/>
      <c r="D25" s="50"/>
      <c r="E25" s="50"/>
      <c r="F25" s="50"/>
      <c r="G25" s="19"/>
    </row>
    <row r="26" spans="2:7" ht="15" thickBot="1">
      <c r="B26" s="23" t="s">
        <v>31</v>
      </c>
      <c r="C26" s="45"/>
      <c r="D26" s="45"/>
      <c r="E26" s="45"/>
      <c r="F26" s="45"/>
      <c r="G26" s="51"/>
    </row>
    <row r="27" spans="2:7" ht="12.75">
      <c r="B27" s="82" t="s">
        <v>2</v>
      </c>
      <c r="C27" s="62" t="s">
        <v>3</v>
      </c>
      <c r="D27" s="62" t="s">
        <v>4</v>
      </c>
      <c r="E27" s="63" t="s">
        <v>5</v>
      </c>
      <c r="F27" s="63" t="s">
        <v>6</v>
      </c>
      <c r="G27" s="64" t="s">
        <v>7</v>
      </c>
    </row>
    <row r="28" spans="2:7" ht="12.75">
      <c r="B28" s="83"/>
      <c r="C28" s="65" t="s">
        <v>8</v>
      </c>
      <c r="D28" s="65" t="s">
        <v>9</v>
      </c>
      <c r="E28" s="66" t="s">
        <v>10</v>
      </c>
      <c r="F28" s="66" t="s">
        <v>11</v>
      </c>
      <c r="G28" s="67" t="s">
        <v>32</v>
      </c>
    </row>
    <row r="29" spans="2:7" ht="12.75">
      <c r="B29" s="84"/>
      <c r="C29" s="68" t="s">
        <v>13</v>
      </c>
      <c r="D29" s="68" t="s">
        <v>14</v>
      </c>
      <c r="E29" s="69" t="s">
        <v>15</v>
      </c>
      <c r="F29" s="69" t="s">
        <v>16</v>
      </c>
      <c r="G29" s="70" t="s">
        <v>17</v>
      </c>
    </row>
    <row r="30" spans="2:7" ht="9" customHeight="1">
      <c r="B30" s="20"/>
      <c r="C30" s="52"/>
      <c r="D30" s="52"/>
      <c r="E30" s="47"/>
      <c r="F30" s="52"/>
      <c r="G30" s="37"/>
    </row>
    <row r="31" spans="2:7" ht="12.75">
      <c r="B31" s="20" t="s">
        <v>18</v>
      </c>
      <c r="C31" s="46">
        <v>25</v>
      </c>
      <c r="D31" s="46">
        <v>162766078</v>
      </c>
      <c r="E31" s="48">
        <f>+D31/C31</f>
        <v>6510643.12</v>
      </c>
      <c r="F31" s="46">
        <v>350</v>
      </c>
      <c r="G31" s="72">
        <v>5.76</v>
      </c>
    </row>
    <row r="32" spans="2:7" ht="12.75">
      <c r="B32" s="20" t="s">
        <v>40</v>
      </c>
      <c r="C32" s="46">
        <v>4</v>
      </c>
      <c r="D32" s="46">
        <v>43585451</v>
      </c>
      <c r="E32" s="48">
        <f>+D32/C32</f>
        <v>10896362.75</v>
      </c>
      <c r="F32" s="46">
        <v>360</v>
      </c>
      <c r="G32" s="72">
        <v>5.74</v>
      </c>
    </row>
    <row r="33" spans="2:7" ht="12.75">
      <c r="B33" s="21" t="s">
        <v>26</v>
      </c>
      <c r="C33" s="46">
        <v>0</v>
      </c>
      <c r="D33" s="46">
        <v>0</v>
      </c>
      <c r="E33" s="48">
        <v>0</v>
      </c>
      <c r="F33" s="46">
        <v>0</v>
      </c>
      <c r="G33" s="72">
        <v>0</v>
      </c>
    </row>
    <row r="34" spans="2:7" ht="12.75">
      <c r="B34" s="20" t="s">
        <v>33</v>
      </c>
      <c r="C34" s="46">
        <v>0</v>
      </c>
      <c r="D34" s="46">
        <v>0</v>
      </c>
      <c r="E34" s="48">
        <v>0</v>
      </c>
      <c r="F34" s="46">
        <v>0</v>
      </c>
      <c r="G34" s="72">
        <v>0</v>
      </c>
    </row>
    <row r="35" spans="2:7" ht="12.75">
      <c r="B35" s="20" t="s">
        <v>28</v>
      </c>
      <c r="C35" s="46">
        <v>6</v>
      </c>
      <c r="D35" s="46">
        <v>18593085</v>
      </c>
      <c r="E35" s="48">
        <f>+D35/C35</f>
        <v>3098847.5</v>
      </c>
      <c r="F35" s="46">
        <v>294</v>
      </c>
      <c r="G35" s="72">
        <v>4.94</v>
      </c>
    </row>
    <row r="36" spans="2:7" ht="13.5" thickBot="1">
      <c r="B36" s="21"/>
      <c r="C36" s="53"/>
      <c r="D36" s="54"/>
      <c r="E36" s="55"/>
      <c r="F36" s="56"/>
      <c r="G36" s="57"/>
    </row>
    <row r="37" spans="2:7" ht="13.5" thickBot="1">
      <c r="B37" s="18" t="s">
        <v>30</v>
      </c>
      <c r="C37" s="42">
        <f>SUM(C31:C35)</f>
        <v>35</v>
      </c>
      <c r="D37" s="42">
        <f>SUM(D31:D35)</f>
        <v>224944614</v>
      </c>
      <c r="E37" s="71">
        <f>D37/C37</f>
        <v>6426988.971428571</v>
      </c>
      <c r="F37" s="42">
        <f>(+F31*D31+F32*D32+F33*D33+F34*D34+F35*D35)/D37</f>
        <v>347.3088564369894</v>
      </c>
      <c r="G37" s="43">
        <f>+((+G31*D31)+(+G32*D32)+(+G33*D33)+(+G34*D34)+(+G35*D35))/D37</f>
        <v>5.688346634163022</v>
      </c>
    </row>
    <row r="38" spans="2:7" ht="6.75" customHeight="1">
      <c r="B38" s="45"/>
      <c r="C38" s="50"/>
      <c r="D38" s="50"/>
      <c r="E38" s="45"/>
      <c r="F38" s="45"/>
      <c r="G38" s="45"/>
    </row>
    <row r="39" spans="2:7" ht="12.75">
      <c r="B39" s="5" t="s">
        <v>34</v>
      </c>
      <c r="C39" s="58"/>
      <c r="D39" s="58"/>
      <c r="E39" s="59"/>
      <c r="F39" s="58"/>
      <c r="G39" s="58"/>
    </row>
    <row r="40" spans="2:7" ht="12.75">
      <c r="B40" s="5" t="s">
        <v>35</v>
      </c>
      <c r="C40" s="58"/>
      <c r="D40" s="58"/>
      <c r="E40" s="58"/>
      <c r="F40" s="58"/>
      <c r="G40" s="58"/>
    </row>
    <row r="41" spans="2:7" ht="12.75">
      <c r="B41" s="5" t="s">
        <v>36</v>
      </c>
      <c r="C41" s="58"/>
      <c r="D41" s="58"/>
      <c r="E41" s="58"/>
      <c r="F41" s="58"/>
      <c r="G41" s="60"/>
    </row>
    <row r="42" spans="2:7" ht="12.75">
      <c r="B42" s="5" t="s">
        <v>37</v>
      </c>
      <c r="C42" s="58"/>
      <c r="D42" s="58"/>
      <c r="E42" s="58"/>
      <c r="F42" s="58"/>
      <c r="G42" s="58"/>
    </row>
    <row r="43" spans="2:7" ht="12.75">
      <c r="B43" s="5" t="s">
        <v>38</v>
      </c>
      <c r="C43" s="58"/>
      <c r="D43" s="58"/>
      <c r="E43" s="58"/>
      <c r="F43" s="58"/>
      <c r="G43" s="58"/>
    </row>
    <row r="44" spans="2:7" ht="5.25" customHeight="1">
      <c r="B44" s="85"/>
      <c r="C44" s="85"/>
      <c r="D44" s="85"/>
      <c r="E44" s="85"/>
      <c r="F44" s="85"/>
      <c r="G44" s="85"/>
    </row>
    <row r="45" spans="2:7" ht="12.75">
      <c r="B45" s="5"/>
      <c r="C45" s="58"/>
      <c r="D45" s="58"/>
      <c r="E45" s="59"/>
      <c r="F45" s="58"/>
      <c r="G45" s="58"/>
    </row>
    <row r="46" spans="2:7" ht="12.75">
      <c r="B46" s="5"/>
      <c r="C46" s="58"/>
      <c r="D46" s="58"/>
      <c r="E46" s="58"/>
      <c r="F46" s="58"/>
      <c r="G46" s="58"/>
    </row>
    <row r="47" spans="2:7" ht="12.75">
      <c r="B47" s="5"/>
      <c r="C47" s="58"/>
      <c r="D47" s="58"/>
      <c r="E47" s="58"/>
      <c r="F47" s="58"/>
      <c r="G47" s="60"/>
    </row>
    <row r="48" spans="2:7" ht="12.75">
      <c r="B48" s="5"/>
      <c r="C48" s="58"/>
      <c r="D48" s="58"/>
      <c r="E48" s="58"/>
      <c r="F48" s="58"/>
      <c r="G48" s="58"/>
    </row>
    <row r="49" spans="2:7" ht="12.75">
      <c r="B49" s="5"/>
      <c r="C49" s="58"/>
      <c r="D49" s="58"/>
      <c r="E49" s="58"/>
      <c r="F49" s="58"/>
      <c r="G49" s="58"/>
    </row>
    <row r="50" spans="2:7" ht="12.75">
      <c r="B50" s="5"/>
      <c r="C50" s="61"/>
      <c r="D50" s="61"/>
      <c r="E50" s="61"/>
      <c r="F50" s="61"/>
      <c r="G50" s="61"/>
    </row>
    <row r="51" spans="2:7" ht="12.75">
      <c r="B51" s="61"/>
      <c r="C51" s="61"/>
      <c r="D51" s="61"/>
      <c r="E51" s="61"/>
      <c r="F51" s="61"/>
      <c r="G51" s="61"/>
    </row>
  </sheetData>
  <sheetProtection/>
  <mergeCells count="3">
    <mergeCell ref="B6:B8"/>
    <mergeCell ref="B27:B29"/>
    <mergeCell ref="B44:G44"/>
  </mergeCells>
  <printOptions/>
  <pageMargins left="0.7" right="0.7" top="0.75" bottom="0.75" header="0.3" footer="0.3"/>
  <pageSetup orientation="portrait" paperSize="9"/>
  <ignoredErrors>
    <ignoredError sqref="C29:G29 C8:G8" numberStoredAsText="1"/>
    <ignoredError sqref="C37:G37 C23:G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G50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7109375" style="0" customWidth="1"/>
    <col min="2" max="2" width="43.57421875" style="0" customWidth="1"/>
    <col min="3" max="7" width="14.7109375" style="0" customWidth="1"/>
  </cols>
  <sheetData>
    <row r="1" ht="4.5" customHeight="1"/>
    <row r="2" spans="2:7" ht="15.75">
      <c r="B2" s="4" t="s">
        <v>0</v>
      </c>
      <c r="C2" s="25"/>
      <c r="D2" s="25"/>
      <c r="E2" s="25"/>
      <c r="F2" s="25"/>
      <c r="G2" s="25"/>
    </row>
    <row r="3" spans="2:7" ht="15.75">
      <c r="B3" s="44" t="s">
        <v>46</v>
      </c>
      <c r="C3" s="25"/>
      <c r="D3" s="25"/>
      <c r="E3" s="25"/>
      <c r="F3" s="25"/>
      <c r="G3" s="25"/>
    </row>
    <row r="4" spans="2:7" ht="6" customHeight="1">
      <c r="B4" s="5"/>
      <c r="C4" s="45"/>
      <c r="D4" s="45"/>
      <c r="E4" s="45"/>
      <c r="F4" s="45"/>
      <c r="G4" s="45"/>
    </row>
    <row r="5" spans="2:7" ht="15" thickBot="1">
      <c r="B5" s="23" t="s">
        <v>1</v>
      </c>
      <c r="C5" s="23"/>
      <c r="D5" s="23"/>
      <c r="E5" s="23"/>
      <c r="F5" s="23"/>
      <c r="G5" s="23"/>
    </row>
    <row r="6" spans="2:7" ht="12.75">
      <c r="B6" s="82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83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84"/>
      <c r="C8" s="12" t="s">
        <v>13</v>
      </c>
      <c r="D8" s="12" t="s">
        <v>14</v>
      </c>
      <c r="E8" s="13" t="s">
        <v>15</v>
      </c>
      <c r="F8" s="13" t="s">
        <v>16</v>
      </c>
      <c r="G8" s="14" t="s">
        <v>17</v>
      </c>
    </row>
    <row r="9" spans="2:7" ht="12.75">
      <c r="B9" s="26"/>
      <c r="C9" s="15"/>
      <c r="D9" s="15"/>
      <c r="E9" s="33"/>
      <c r="F9" s="16"/>
      <c r="G9" s="17"/>
    </row>
    <row r="10" spans="2:7" ht="12.75">
      <c r="B10" s="35" t="s">
        <v>18</v>
      </c>
      <c r="C10" s="46">
        <v>441</v>
      </c>
      <c r="D10" s="46">
        <v>382101962</v>
      </c>
      <c r="E10" s="48">
        <f aca="true" t="shared" si="0" ref="E10:E21">+D10/C10</f>
        <v>866444.358276644</v>
      </c>
      <c r="F10" s="46">
        <v>49</v>
      </c>
      <c r="G10" s="72">
        <v>1.51</v>
      </c>
    </row>
    <row r="11" spans="2:7" ht="12.75">
      <c r="B11" s="35" t="s">
        <v>19</v>
      </c>
      <c r="C11" s="46">
        <v>360</v>
      </c>
      <c r="D11" s="46">
        <v>417156532</v>
      </c>
      <c r="E11" s="48">
        <f t="shared" si="0"/>
        <v>1158768.1444444444</v>
      </c>
      <c r="F11" s="46">
        <v>51</v>
      </c>
      <c r="G11" s="72">
        <v>1.9</v>
      </c>
    </row>
    <row r="12" spans="2:7" ht="12.75">
      <c r="B12" s="35" t="s">
        <v>20</v>
      </c>
      <c r="C12" s="46">
        <v>528</v>
      </c>
      <c r="D12" s="46">
        <v>427463213</v>
      </c>
      <c r="E12" s="48">
        <f t="shared" si="0"/>
        <v>809589.4185606061</v>
      </c>
      <c r="F12" s="46">
        <v>38</v>
      </c>
      <c r="G12" s="72">
        <v>1.76</v>
      </c>
    </row>
    <row r="13" spans="2:7" ht="12.75">
      <c r="B13" s="35" t="s">
        <v>21</v>
      </c>
      <c r="C13" s="46">
        <v>0</v>
      </c>
      <c r="D13" s="46">
        <v>0</v>
      </c>
      <c r="E13" s="48">
        <v>0</v>
      </c>
      <c r="F13" s="46">
        <v>0</v>
      </c>
      <c r="G13" s="72">
        <v>0</v>
      </c>
    </row>
    <row r="14" spans="2:7" ht="12.75">
      <c r="B14" s="35" t="s">
        <v>22</v>
      </c>
      <c r="C14" s="46">
        <v>112</v>
      </c>
      <c r="D14" s="46">
        <v>130800338</v>
      </c>
      <c r="E14" s="48">
        <f t="shared" si="0"/>
        <v>1167860.1607142857</v>
      </c>
      <c r="F14" s="46">
        <v>53</v>
      </c>
      <c r="G14" s="72">
        <v>1.99</v>
      </c>
    </row>
    <row r="15" spans="2:7" ht="12.75">
      <c r="B15" s="36" t="s">
        <v>39</v>
      </c>
      <c r="C15" s="46">
        <v>313</v>
      </c>
      <c r="D15" s="46">
        <v>268506532</v>
      </c>
      <c r="E15" s="48">
        <f t="shared" si="0"/>
        <v>857848.3450479233</v>
      </c>
      <c r="F15" s="46">
        <v>42</v>
      </c>
      <c r="G15" s="72">
        <v>1.8</v>
      </c>
    </row>
    <row r="16" spans="2:7" ht="12.75">
      <c r="B16" s="35" t="s">
        <v>43</v>
      </c>
      <c r="C16" s="46">
        <v>552</v>
      </c>
      <c r="D16" s="46">
        <v>541966298</v>
      </c>
      <c r="E16" s="48">
        <f t="shared" si="0"/>
        <v>981823.0036231884</v>
      </c>
      <c r="F16" s="46">
        <v>50</v>
      </c>
      <c r="G16" s="72">
        <v>2.37</v>
      </c>
    </row>
    <row r="17" spans="2:7" ht="12.75">
      <c r="B17" s="35" t="s">
        <v>25</v>
      </c>
      <c r="C17" s="46">
        <v>86</v>
      </c>
      <c r="D17" s="46">
        <v>57062917</v>
      </c>
      <c r="E17" s="48">
        <f t="shared" si="0"/>
        <v>663522.2906976744</v>
      </c>
      <c r="F17" s="46">
        <v>49</v>
      </c>
      <c r="G17" s="72">
        <v>1.95</v>
      </c>
    </row>
    <row r="18" spans="2:7" ht="12.75">
      <c r="B18" s="36" t="s">
        <v>26</v>
      </c>
      <c r="C18" s="46">
        <v>532</v>
      </c>
      <c r="D18" s="46">
        <v>2144009680</v>
      </c>
      <c r="E18" s="48">
        <f t="shared" si="0"/>
        <v>4030093.3834586465</v>
      </c>
      <c r="F18" s="46">
        <v>55</v>
      </c>
      <c r="G18" s="72">
        <v>1.18</v>
      </c>
    </row>
    <row r="19" spans="2:7" ht="12.75">
      <c r="B19" s="36" t="s">
        <v>27</v>
      </c>
      <c r="C19" s="46">
        <v>436</v>
      </c>
      <c r="D19" s="46">
        <v>662770443</v>
      </c>
      <c r="E19" s="48">
        <f t="shared" si="0"/>
        <v>1520115.6949541285</v>
      </c>
      <c r="F19" s="46">
        <v>54</v>
      </c>
      <c r="G19" s="72">
        <v>2</v>
      </c>
    </row>
    <row r="20" spans="2:7" ht="12.75">
      <c r="B20" s="35" t="s">
        <v>28</v>
      </c>
      <c r="C20" s="46">
        <v>74</v>
      </c>
      <c r="D20" s="46">
        <v>224224813</v>
      </c>
      <c r="E20" s="48">
        <f t="shared" si="0"/>
        <v>3030065.0405405406</v>
      </c>
      <c r="F20" s="46">
        <v>40</v>
      </c>
      <c r="G20" s="72">
        <v>1.88</v>
      </c>
    </row>
    <row r="21" spans="2:7" ht="12.75">
      <c r="B21" s="35" t="s">
        <v>29</v>
      </c>
      <c r="C21" s="46">
        <v>215</v>
      </c>
      <c r="D21" s="46">
        <v>135684247</v>
      </c>
      <c r="E21" s="48">
        <f t="shared" si="0"/>
        <v>631089.5209302326</v>
      </c>
      <c r="F21" s="46">
        <v>54</v>
      </c>
      <c r="G21" s="72">
        <v>1.72</v>
      </c>
    </row>
    <row r="22" spans="2:7" ht="13.5" thickBot="1">
      <c r="B22" s="73"/>
      <c r="C22" s="46"/>
      <c r="D22" s="46"/>
      <c r="E22" s="48"/>
      <c r="F22" s="46"/>
      <c r="G22" s="72"/>
    </row>
    <row r="23" spans="2:7" ht="13.5" thickBot="1">
      <c r="B23" s="18" t="s">
        <v>30</v>
      </c>
      <c r="C23" s="74">
        <f>SUM(C10:C21)</f>
        <v>3649</v>
      </c>
      <c r="D23" s="74">
        <f>SUM(D10:D21)</f>
        <v>5391746975</v>
      </c>
      <c r="E23" s="74">
        <f>D23/C23</f>
        <v>1477595.7728144696</v>
      </c>
      <c r="F23" s="74">
        <f>((F10*D10)+(F11*D11)+(F12*D12)+(F13*D13)+(F14*D14)+(D15*F15)+(D16*F16)+(D17*F17)+(D18*F18)+(D19*F19)+(D20*F20)+(D21*F21))/D23</f>
        <v>50.88364697139743</v>
      </c>
      <c r="G23" s="49">
        <f>((G10*D10)+(G11*D11)+(G12*D12)+(G13*D13)+(G14*D14)+(D16*G16)+(D17*G17)+(D18*G18)+(D19*G19)+(D20*G20)+(D21*G21))/D23</f>
        <v>1.5372242086731083</v>
      </c>
    </row>
    <row r="24" spans="2:7" ht="12.75">
      <c r="B24" s="5" t="s">
        <v>44</v>
      </c>
      <c r="C24" s="50"/>
      <c r="D24" s="50"/>
      <c r="E24" s="50"/>
      <c r="F24" s="50"/>
      <c r="G24" s="19"/>
    </row>
    <row r="25" spans="2:7" ht="7.5" customHeight="1">
      <c r="B25" s="5"/>
      <c r="C25" s="50"/>
      <c r="D25" s="50"/>
      <c r="E25" s="50"/>
      <c r="F25" s="50"/>
      <c r="G25" s="19"/>
    </row>
    <row r="26" spans="2:7" ht="15" thickBot="1">
      <c r="B26" s="23" t="s">
        <v>31</v>
      </c>
      <c r="C26" s="45"/>
      <c r="D26" s="45"/>
      <c r="E26" s="45"/>
      <c r="F26" s="45"/>
      <c r="G26" s="51"/>
    </row>
    <row r="27" spans="2:7" ht="12.75">
      <c r="B27" s="82" t="s">
        <v>2</v>
      </c>
      <c r="C27" s="62" t="s">
        <v>3</v>
      </c>
      <c r="D27" s="62" t="s">
        <v>4</v>
      </c>
      <c r="E27" s="63" t="s">
        <v>5</v>
      </c>
      <c r="F27" s="63" t="s">
        <v>6</v>
      </c>
      <c r="G27" s="64" t="s">
        <v>7</v>
      </c>
    </row>
    <row r="28" spans="2:7" ht="12.75">
      <c r="B28" s="83"/>
      <c r="C28" s="65" t="s">
        <v>8</v>
      </c>
      <c r="D28" s="65" t="s">
        <v>9</v>
      </c>
      <c r="E28" s="66" t="s">
        <v>10</v>
      </c>
      <c r="F28" s="66" t="s">
        <v>11</v>
      </c>
      <c r="G28" s="67" t="s">
        <v>32</v>
      </c>
    </row>
    <row r="29" spans="2:7" ht="12.75">
      <c r="B29" s="84"/>
      <c r="C29" s="68" t="s">
        <v>13</v>
      </c>
      <c r="D29" s="68" t="s">
        <v>14</v>
      </c>
      <c r="E29" s="69" t="s">
        <v>15</v>
      </c>
      <c r="F29" s="69" t="s">
        <v>16</v>
      </c>
      <c r="G29" s="70" t="s">
        <v>17</v>
      </c>
    </row>
    <row r="30" spans="2:7" ht="12.75">
      <c r="B30" s="20"/>
      <c r="C30" s="52"/>
      <c r="D30" s="52"/>
      <c r="E30" s="47"/>
      <c r="F30" s="52"/>
      <c r="G30" s="37"/>
    </row>
    <row r="31" spans="2:7" ht="12.75">
      <c r="B31" s="20" t="s">
        <v>18</v>
      </c>
      <c r="C31" s="46">
        <v>28</v>
      </c>
      <c r="D31" s="46">
        <v>145092721</v>
      </c>
      <c r="E31" s="48">
        <f>+D31/C31</f>
        <v>5181882.892857143</v>
      </c>
      <c r="F31" s="46">
        <v>328</v>
      </c>
      <c r="G31" s="72">
        <v>5.8</v>
      </c>
    </row>
    <row r="32" spans="2:7" ht="12.75">
      <c r="B32" s="20" t="s">
        <v>40</v>
      </c>
      <c r="C32" s="46">
        <v>5</v>
      </c>
      <c r="D32" s="46">
        <v>23306982</v>
      </c>
      <c r="E32" s="48">
        <f>+D32/C32</f>
        <v>4661396.4</v>
      </c>
      <c r="F32" s="46">
        <v>360</v>
      </c>
      <c r="G32" s="72">
        <v>6.03</v>
      </c>
    </row>
    <row r="33" spans="2:7" ht="12.75">
      <c r="B33" s="21" t="s">
        <v>26</v>
      </c>
      <c r="C33" s="46">
        <v>0</v>
      </c>
      <c r="D33" s="46">
        <v>0</v>
      </c>
      <c r="E33" s="48">
        <v>0</v>
      </c>
      <c r="F33" s="46">
        <v>0</v>
      </c>
      <c r="G33" s="72">
        <v>0</v>
      </c>
    </row>
    <row r="34" spans="2:7" ht="12.75">
      <c r="B34" s="20" t="s">
        <v>33</v>
      </c>
      <c r="C34" s="46">
        <v>3</v>
      </c>
      <c r="D34" s="46">
        <v>32663953</v>
      </c>
      <c r="E34" s="48">
        <f>+D34/C34</f>
        <v>10887984.333333334</v>
      </c>
      <c r="F34" s="46">
        <v>322</v>
      </c>
      <c r="G34" s="72">
        <v>4.52</v>
      </c>
    </row>
    <row r="35" spans="2:7" ht="12.75">
      <c r="B35" s="20" t="s">
        <v>28</v>
      </c>
      <c r="C35" s="46">
        <v>6</v>
      </c>
      <c r="D35" s="46">
        <v>26747111</v>
      </c>
      <c r="E35" s="48">
        <f>+D35/C35</f>
        <v>4457851.833333333</v>
      </c>
      <c r="F35" s="46">
        <v>298</v>
      </c>
      <c r="G35" s="72">
        <v>4.79</v>
      </c>
    </row>
    <row r="36" spans="2:7" ht="13.5" thickBot="1">
      <c r="B36" s="21"/>
      <c r="C36" s="53"/>
      <c r="D36" s="54"/>
      <c r="E36" s="55"/>
      <c r="F36" s="56"/>
      <c r="G36" s="57"/>
    </row>
    <row r="37" spans="2:7" ht="13.5" thickBot="1">
      <c r="B37" s="18" t="s">
        <v>30</v>
      </c>
      <c r="C37" s="42">
        <f>SUM(C31:C35)</f>
        <v>42</v>
      </c>
      <c r="D37" s="42">
        <f>SUM(D31:D35)</f>
        <v>227810767</v>
      </c>
      <c r="E37" s="71">
        <f>D37/C37</f>
        <v>5424065.880952381</v>
      </c>
      <c r="F37" s="42">
        <f>(+F31*D31+F32*D32+F33*D33+F34*D34+F35*D35)/D37</f>
        <v>326.8913007610391</v>
      </c>
      <c r="G37" s="43">
        <f>+((+G31*D31)+(+G32*D32)+(+G33*D33)+(+G34*D34)+(+G35*D35))/D37</f>
        <v>5.521418627724475</v>
      </c>
    </row>
    <row r="38" spans="2:7" ht="6" customHeight="1">
      <c r="B38" s="45"/>
      <c r="C38" s="50"/>
      <c r="D38" s="50"/>
      <c r="E38" s="45"/>
      <c r="F38" s="45"/>
      <c r="G38" s="45"/>
    </row>
    <row r="39" spans="2:7" ht="12.75">
      <c r="B39" s="5" t="s">
        <v>34</v>
      </c>
      <c r="C39" s="58"/>
      <c r="D39" s="58"/>
      <c r="E39" s="59"/>
      <c r="F39" s="58"/>
      <c r="G39" s="58"/>
    </row>
    <row r="40" spans="2:7" ht="12.75">
      <c r="B40" s="5" t="s">
        <v>35</v>
      </c>
      <c r="C40" s="58"/>
      <c r="D40" s="58"/>
      <c r="E40" s="58"/>
      <c r="F40" s="58"/>
      <c r="G40" s="58"/>
    </row>
    <row r="41" spans="2:7" ht="12.75">
      <c r="B41" s="5" t="s">
        <v>36</v>
      </c>
      <c r="C41" s="58"/>
      <c r="D41" s="58"/>
      <c r="E41" s="58"/>
      <c r="F41" s="58"/>
      <c r="G41" s="60"/>
    </row>
    <row r="42" spans="2:7" ht="12.75">
      <c r="B42" s="5" t="s">
        <v>37</v>
      </c>
      <c r="C42" s="58"/>
      <c r="D42" s="58"/>
      <c r="E42" s="58"/>
      <c r="F42" s="58"/>
      <c r="G42" s="58"/>
    </row>
    <row r="43" spans="2:7" ht="12.75">
      <c r="B43" s="5" t="s">
        <v>38</v>
      </c>
      <c r="C43" s="58"/>
      <c r="D43" s="58"/>
      <c r="E43" s="58"/>
      <c r="F43" s="58"/>
      <c r="G43" s="58"/>
    </row>
    <row r="44" spans="2:7" ht="6" customHeight="1">
      <c r="B44" s="85"/>
      <c r="C44" s="85"/>
      <c r="D44" s="85"/>
      <c r="E44" s="85"/>
      <c r="F44" s="85"/>
      <c r="G44" s="85"/>
    </row>
    <row r="45" spans="2:7" ht="12.75">
      <c r="B45" s="5"/>
      <c r="C45" s="58"/>
      <c r="D45" s="58"/>
      <c r="E45" s="59"/>
      <c r="F45" s="58"/>
      <c r="G45" s="58"/>
    </row>
    <row r="46" spans="2:7" ht="12.75">
      <c r="B46" s="5"/>
      <c r="C46" s="58"/>
      <c r="D46" s="58"/>
      <c r="E46" s="58"/>
      <c r="F46" s="58"/>
      <c r="G46" s="58"/>
    </row>
    <row r="47" spans="2:7" ht="12.75">
      <c r="B47" s="5"/>
      <c r="C47" s="58"/>
      <c r="D47" s="58"/>
      <c r="E47" s="58"/>
      <c r="F47" s="58"/>
      <c r="G47" s="60"/>
    </row>
    <row r="48" spans="2:7" ht="12.75">
      <c r="B48" s="5"/>
      <c r="C48" s="58"/>
      <c r="D48" s="58"/>
      <c r="E48" s="58"/>
      <c r="F48" s="58"/>
      <c r="G48" s="58"/>
    </row>
    <row r="49" spans="2:7" ht="12.75">
      <c r="B49" s="5"/>
      <c r="C49" s="58"/>
      <c r="D49" s="58"/>
      <c r="E49" s="58"/>
      <c r="F49" s="58"/>
      <c r="G49" s="58"/>
    </row>
    <row r="50" spans="2:7" ht="12.75">
      <c r="B50" s="85"/>
      <c r="C50" s="85"/>
      <c r="D50" s="85"/>
      <c r="E50" s="85"/>
      <c r="F50" s="85"/>
      <c r="G50" s="85"/>
    </row>
  </sheetData>
  <sheetProtection/>
  <mergeCells count="4">
    <mergeCell ref="B6:B8"/>
    <mergeCell ref="B50:G50"/>
    <mergeCell ref="B27:B29"/>
    <mergeCell ref="B44:G44"/>
  </mergeCells>
  <printOptions/>
  <pageMargins left="0.7" right="0.7" top="0.75" bottom="0.75" header="0.3" footer="0.3"/>
  <pageSetup orientation="portrait" paperSize="9"/>
  <ignoredErrors>
    <ignoredError sqref="C29:G29 C8:G8" numberStoredAsText="1"/>
    <ignoredError sqref="C37:F37 C23:G2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G50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0" customWidth="1"/>
    <col min="2" max="2" width="47.28125" style="0" customWidth="1"/>
    <col min="3" max="7" width="14.7109375" style="0" customWidth="1"/>
  </cols>
  <sheetData>
    <row r="1" ht="3.75" customHeight="1"/>
    <row r="2" spans="2:7" ht="15.75">
      <c r="B2" s="4" t="s">
        <v>0</v>
      </c>
      <c r="C2" s="25"/>
      <c r="D2" s="25"/>
      <c r="E2" s="25"/>
      <c r="F2" s="25"/>
      <c r="G2" s="25"/>
    </row>
    <row r="3" spans="2:7" ht="15.75">
      <c r="B3" s="44" t="s">
        <v>47</v>
      </c>
      <c r="C3" s="25"/>
      <c r="D3" s="25"/>
      <c r="E3" s="25"/>
      <c r="F3" s="25"/>
      <c r="G3" s="25"/>
    </row>
    <row r="4" spans="2:7" ht="6.75" customHeight="1">
      <c r="B4" s="5"/>
      <c r="C4" s="45"/>
      <c r="D4" s="45"/>
      <c r="E4" s="45"/>
      <c r="F4" s="45"/>
      <c r="G4" s="45"/>
    </row>
    <row r="5" spans="2:7" ht="15" thickBot="1">
      <c r="B5" s="23" t="s">
        <v>1</v>
      </c>
      <c r="C5" s="23"/>
      <c r="D5" s="23"/>
      <c r="E5" s="23"/>
      <c r="F5" s="23"/>
      <c r="G5" s="23"/>
    </row>
    <row r="6" spans="2:7" ht="12.75">
      <c r="B6" s="82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83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84"/>
      <c r="C8" s="12" t="s">
        <v>13</v>
      </c>
      <c r="D8" s="12" t="s">
        <v>14</v>
      </c>
      <c r="E8" s="13" t="s">
        <v>15</v>
      </c>
      <c r="F8" s="13" t="s">
        <v>16</v>
      </c>
      <c r="G8" s="14" t="s">
        <v>17</v>
      </c>
    </row>
    <row r="9" spans="2:7" ht="12.75">
      <c r="B9" s="26"/>
      <c r="C9" s="15"/>
      <c r="D9" s="15"/>
      <c r="E9" s="33"/>
      <c r="F9" s="16"/>
      <c r="G9" s="17"/>
    </row>
    <row r="10" spans="2:7" ht="12.75">
      <c r="B10" s="35" t="s">
        <v>18</v>
      </c>
      <c r="C10" s="46">
        <v>435</v>
      </c>
      <c r="D10" s="46">
        <v>383614399</v>
      </c>
      <c r="E10" s="48">
        <f aca="true" t="shared" si="0" ref="E10:E18">+D10/C10</f>
        <v>881872.1816091954</v>
      </c>
      <c r="F10" s="46">
        <v>48</v>
      </c>
      <c r="G10" s="72">
        <v>1.56</v>
      </c>
    </row>
    <row r="11" spans="2:7" ht="12.75">
      <c r="B11" s="35" t="s">
        <v>19</v>
      </c>
      <c r="C11" s="46">
        <v>256</v>
      </c>
      <c r="D11" s="46">
        <v>314080433</v>
      </c>
      <c r="E11" s="48">
        <f t="shared" si="0"/>
        <v>1226876.69140625</v>
      </c>
      <c r="F11" s="46">
        <v>53</v>
      </c>
      <c r="G11" s="72">
        <v>1.9</v>
      </c>
    </row>
    <row r="12" spans="2:7" ht="12.75">
      <c r="B12" s="35" t="s">
        <v>20</v>
      </c>
      <c r="C12" s="46">
        <v>416</v>
      </c>
      <c r="D12" s="46">
        <v>312950625</v>
      </c>
      <c r="E12" s="48">
        <f t="shared" si="0"/>
        <v>752285.15625</v>
      </c>
      <c r="F12" s="46">
        <v>38</v>
      </c>
      <c r="G12" s="72">
        <v>1.79</v>
      </c>
    </row>
    <row r="13" spans="2:7" ht="12.75">
      <c r="B13" s="35" t="s">
        <v>21</v>
      </c>
      <c r="C13" s="46">
        <v>2</v>
      </c>
      <c r="D13" s="46">
        <v>1360084</v>
      </c>
      <c r="E13" s="48">
        <f t="shared" si="0"/>
        <v>680042</v>
      </c>
      <c r="F13" s="46">
        <v>22</v>
      </c>
      <c r="G13" s="72">
        <v>1.72</v>
      </c>
    </row>
    <row r="14" spans="2:7" ht="12.75">
      <c r="B14" s="35" t="s">
        <v>22</v>
      </c>
      <c r="C14" s="46">
        <v>102</v>
      </c>
      <c r="D14" s="46">
        <v>100089308</v>
      </c>
      <c r="E14" s="48">
        <f t="shared" si="0"/>
        <v>981267.725490196</v>
      </c>
      <c r="F14" s="46">
        <v>52</v>
      </c>
      <c r="G14" s="72">
        <v>1.99</v>
      </c>
    </row>
    <row r="15" spans="2:7" ht="12.75">
      <c r="B15" s="36" t="s">
        <v>39</v>
      </c>
      <c r="C15" s="46">
        <v>212</v>
      </c>
      <c r="D15" s="46">
        <v>184155477</v>
      </c>
      <c r="E15" s="48">
        <f t="shared" si="0"/>
        <v>868657.9103773584</v>
      </c>
      <c r="F15" s="46">
        <v>41</v>
      </c>
      <c r="G15" s="72">
        <v>1.76</v>
      </c>
    </row>
    <row r="16" spans="2:7" ht="12.75">
      <c r="B16" s="35" t="s">
        <v>43</v>
      </c>
      <c r="C16" s="46">
        <v>825</v>
      </c>
      <c r="D16" s="46">
        <v>949693235</v>
      </c>
      <c r="E16" s="48">
        <f t="shared" si="0"/>
        <v>1151143.3151515152</v>
      </c>
      <c r="F16" s="46">
        <v>53</v>
      </c>
      <c r="G16" s="72">
        <v>2.02</v>
      </c>
    </row>
    <row r="17" spans="2:7" ht="12.75">
      <c r="B17" s="35" t="s">
        <v>25</v>
      </c>
      <c r="C17" s="46">
        <v>70</v>
      </c>
      <c r="D17" s="46">
        <v>51743504</v>
      </c>
      <c r="E17" s="48">
        <f t="shared" si="0"/>
        <v>739192.9142857143</v>
      </c>
      <c r="F17" s="46">
        <v>53</v>
      </c>
      <c r="G17" s="72">
        <v>1.92</v>
      </c>
    </row>
    <row r="18" spans="2:7" ht="12.75">
      <c r="B18" s="36" t="s">
        <v>26</v>
      </c>
      <c r="C18" s="46">
        <v>485</v>
      </c>
      <c r="D18" s="46">
        <v>1963050749</v>
      </c>
      <c r="E18" s="48">
        <f t="shared" si="0"/>
        <v>4047527.3175257733</v>
      </c>
      <c r="F18" s="46">
        <v>55</v>
      </c>
      <c r="G18" s="72">
        <v>1.21</v>
      </c>
    </row>
    <row r="19" spans="2:7" ht="12.75">
      <c r="B19" s="36" t="s">
        <v>27</v>
      </c>
      <c r="C19" s="46">
        <v>386</v>
      </c>
      <c r="D19" s="46">
        <v>557565741</v>
      </c>
      <c r="E19" s="48">
        <f>+D19/C19</f>
        <v>1444470.8316062177</v>
      </c>
      <c r="F19" s="46">
        <v>54</v>
      </c>
      <c r="G19" s="72">
        <v>1.99</v>
      </c>
    </row>
    <row r="20" spans="2:7" ht="12.75">
      <c r="B20" s="35" t="s">
        <v>28</v>
      </c>
      <c r="C20" s="46">
        <v>86</v>
      </c>
      <c r="D20" s="46">
        <v>330980370</v>
      </c>
      <c r="E20" s="48">
        <f>+D20/C20</f>
        <v>3848608.9534883723</v>
      </c>
      <c r="F20" s="46">
        <v>43</v>
      </c>
      <c r="G20" s="72">
        <v>1.74</v>
      </c>
    </row>
    <row r="21" spans="2:7" ht="12.75">
      <c r="B21" s="35" t="s">
        <v>29</v>
      </c>
      <c r="C21" s="46">
        <v>207</v>
      </c>
      <c r="D21" s="46">
        <v>152167505</v>
      </c>
      <c r="E21" s="48">
        <f>+D21/C21</f>
        <v>735108.7198067632</v>
      </c>
      <c r="F21" s="46">
        <v>53</v>
      </c>
      <c r="G21" s="72">
        <v>1.72</v>
      </c>
    </row>
    <row r="22" spans="2:7" ht="13.5" thickBot="1">
      <c r="B22" s="73"/>
      <c r="C22" s="46"/>
      <c r="D22" s="46"/>
      <c r="E22" s="48"/>
      <c r="F22" s="46"/>
      <c r="G22" s="72"/>
    </row>
    <row r="23" spans="2:7" ht="13.5" thickBot="1">
      <c r="B23" s="18" t="s">
        <v>30</v>
      </c>
      <c r="C23" s="74">
        <f>SUM(C10:C21)</f>
        <v>3482</v>
      </c>
      <c r="D23" s="74">
        <f>SUM(D10:D21)</f>
        <v>5301451430</v>
      </c>
      <c r="E23" s="74">
        <f>D23/C23</f>
        <v>1522530.5657668007</v>
      </c>
      <c r="F23" s="74">
        <f>((F10*D10)+(F11*D11)+(F12*D12)+(F13*D13)+(F14*D14)+(D15*F15)+(D16*F16)+(D17*F17)+(D18*F18)+(D19*F19)+(D20*F20)+(D21*F21))/D23</f>
        <v>51.53048064857967</v>
      </c>
      <c r="G23" s="49">
        <f>((G10*D10)+(G11*D11)+(G12*D12)+(G13*D13)+(G14*D14)+(G15*D15)+(D16*G16)+(D17*G17)+(D18*G18)+(D19*G19)+(D20*G20)+(D21*G21))/D23</f>
        <v>1.6261985553020526</v>
      </c>
    </row>
    <row r="24" spans="2:7" ht="12.75">
      <c r="B24" s="5" t="s">
        <v>44</v>
      </c>
      <c r="C24" s="50"/>
      <c r="D24" s="50"/>
      <c r="E24" s="50"/>
      <c r="F24" s="50"/>
      <c r="G24" s="19"/>
    </row>
    <row r="25" spans="2:7" ht="6.75" customHeight="1">
      <c r="B25" s="5"/>
      <c r="C25" s="50"/>
      <c r="D25" s="50"/>
      <c r="E25" s="50"/>
      <c r="F25" s="50"/>
      <c r="G25" s="19"/>
    </row>
    <row r="26" spans="2:7" ht="15" thickBot="1">
      <c r="B26" s="23" t="s">
        <v>31</v>
      </c>
      <c r="C26" s="45"/>
      <c r="D26" s="45"/>
      <c r="E26" s="45"/>
      <c r="F26" s="45"/>
      <c r="G26" s="51"/>
    </row>
    <row r="27" spans="2:7" ht="12.75">
      <c r="B27" s="82" t="s">
        <v>2</v>
      </c>
      <c r="C27" s="62" t="s">
        <v>3</v>
      </c>
      <c r="D27" s="62" t="s">
        <v>4</v>
      </c>
      <c r="E27" s="63" t="s">
        <v>5</v>
      </c>
      <c r="F27" s="63" t="s">
        <v>6</v>
      </c>
      <c r="G27" s="64" t="s">
        <v>7</v>
      </c>
    </row>
    <row r="28" spans="2:7" ht="12.75">
      <c r="B28" s="83"/>
      <c r="C28" s="65" t="s">
        <v>8</v>
      </c>
      <c r="D28" s="65" t="s">
        <v>9</v>
      </c>
      <c r="E28" s="66" t="s">
        <v>10</v>
      </c>
      <c r="F28" s="66" t="s">
        <v>11</v>
      </c>
      <c r="G28" s="67" t="s">
        <v>32</v>
      </c>
    </row>
    <row r="29" spans="2:7" ht="12.75">
      <c r="B29" s="84"/>
      <c r="C29" s="68" t="s">
        <v>13</v>
      </c>
      <c r="D29" s="68" t="s">
        <v>14</v>
      </c>
      <c r="E29" s="69" t="s">
        <v>15</v>
      </c>
      <c r="F29" s="69" t="s">
        <v>16</v>
      </c>
      <c r="G29" s="70" t="s">
        <v>17</v>
      </c>
    </row>
    <row r="30" spans="2:7" ht="12.75">
      <c r="B30" s="20"/>
      <c r="C30" s="52"/>
      <c r="D30" s="52"/>
      <c r="E30" s="47"/>
      <c r="F30" s="52"/>
      <c r="G30" s="37"/>
    </row>
    <row r="31" spans="2:7" ht="12.75">
      <c r="B31" s="20" t="s">
        <v>18</v>
      </c>
      <c r="C31" s="46">
        <v>32</v>
      </c>
      <c r="D31" s="46">
        <v>146792026</v>
      </c>
      <c r="E31" s="48">
        <f>+D31/C31</f>
        <v>4587250.8125</v>
      </c>
      <c r="F31" s="46">
        <v>360</v>
      </c>
      <c r="G31" s="72">
        <v>5.94</v>
      </c>
    </row>
    <row r="32" spans="2:7" ht="12.75">
      <c r="B32" s="20" t="s">
        <v>40</v>
      </c>
      <c r="C32" s="46">
        <v>8</v>
      </c>
      <c r="D32" s="46">
        <v>158069304</v>
      </c>
      <c r="E32" s="48">
        <f>+D32/C32</f>
        <v>19758663</v>
      </c>
      <c r="F32" s="46">
        <v>339</v>
      </c>
      <c r="G32" s="72">
        <v>5.55</v>
      </c>
    </row>
    <row r="33" spans="2:7" ht="12.75">
      <c r="B33" s="21" t="s">
        <v>26</v>
      </c>
      <c r="C33" s="46">
        <v>1</v>
      </c>
      <c r="D33" s="46">
        <v>37256457</v>
      </c>
      <c r="E33" s="48">
        <f>+D33/C33</f>
        <v>37256457</v>
      </c>
      <c r="F33" s="46">
        <v>360</v>
      </c>
      <c r="G33" s="72">
        <v>5.7</v>
      </c>
    </row>
    <row r="34" spans="2:7" ht="12.75">
      <c r="B34" s="20" t="s">
        <v>33</v>
      </c>
      <c r="C34" s="46">
        <v>1</v>
      </c>
      <c r="D34" s="46">
        <v>8034908</v>
      </c>
      <c r="E34" s="48">
        <f>+D34/C34</f>
        <v>8034908</v>
      </c>
      <c r="F34" s="46">
        <v>240</v>
      </c>
      <c r="G34" s="72">
        <v>4.41</v>
      </c>
    </row>
    <row r="35" spans="2:7" ht="12.75">
      <c r="B35" s="20" t="s">
        <v>28</v>
      </c>
      <c r="C35" s="46">
        <v>9</v>
      </c>
      <c r="D35" s="46">
        <v>39873687</v>
      </c>
      <c r="E35" s="48">
        <f>+D35/C35</f>
        <v>4430409.666666667</v>
      </c>
      <c r="F35" s="46">
        <v>307</v>
      </c>
      <c r="G35" s="72">
        <v>4.94</v>
      </c>
    </row>
    <row r="36" spans="2:7" ht="13.5" thickBot="1">
      <c r="B36" s="21"/>
      <c r="C36" s="53"/>
      <c r="D36" s="54"/>
      <c r="E36" s="55"/>
      <c r="F36" s="56"/>
      <c r="G36" s="57"/>
    </row>
    <row r="37" spans="2:7" ht="13.5" thickBot="1">
      <c r="B37" s="18" t="s">
        <v>30</v>
      </c>
      <c r="C37" s="42">
        <f>SUM(C31:C35)</f>
        <v>51</v>
      </c>
      <c r="D37" s="42">
        <f>SUM(D31:D35)</f>
        <v>390026382</v>
      </c>
      <c r="E37" s="71">
        <f>D37/C37</f>
        <v>7647576.117647059</v>
      </c>
      <c r="F37" s="42">
        <f>(+F31*D31+F32*D32+F33*D33+F34*D34+F35*D35)/D37</f>
        <v>343.5986742173764</v>
      </c>
      <c r="G37" s="43">
        <f>+((+G31*D31)+(+G32*D32)+(+G33*D33)+(+G34*D34)+(+G35*D35))/D37</f>
        <v>5.625263151044997</v>
      </c>
    </row>
    <row r="38" spans="2:7" ht="5.25" customHeight="1">
      <c r="B38" s="45"/>
      <c r="C38" s="50"/>
      <c r="D38" s="50"/>
      <c r="E38" s="45"/>
      <c r="F38" s="45"/>
      <c r="G38" s="45"/>
    </row>
    <row r="39" spans="2:7" ht="12.75">
      <c r="B39" s="5" t="s">
        <v>34</v>
      </c>
      <c r="C39" s="58"/>
      <c r="D39" s="58"/>
      <c r="E39" s="59"/>
      <c r="F39" s="58"/>
      <c r="G39" s="58"/>
    </row>
    <row r="40" spans="2:7" ht="12.75">
      <c r="B40" s="5" t="s">
        <v>35</v>
      </c>
      <c r="C40" s="58"/>
      <c r="D40" s="58"/>
      <c r="E40" s="58"/>
      <c r="F40" s="58"/>
      <c r="G40" s="58"/>
    </row>
    <row r="41" spans="2:7" ht="12.75">
      <c r="B41" s="5" t="s">
        <v>36</v>
      </c>
      <c r="C41" s="58"/>
      <c r="D41" s="58"/>
      <c r="E41" s="58"/>
      <c r="F41" s="58"/>
      <c r="G41" s="60"/>
    </row>
    <row r="42" spans="2:7" ht="12.75">
      <c r="B42" s="5" t="s">
        <v>37</v>
      </c>
      <c r="C42" s="58"/>
      <c r="D42" s="58"/>
      <c r="E42" s="58"/>
      <c r="F42" s="58"/>
      <c r="G42" s="58"/>
    </row>
    <row r="43" spans="2:7" ht="12.75">
      <c r="B43" s="5" t="s">
        <v>38</v>
      </c>
      <c r="C43" s="58"/>
      <c r="D43" s="58"/>
      <c r="E43" s="58"/>
      <c r="F43" s="58"/>
      <c r="G43" s="58"/>
    </row>
    <row r="44" spans="2:7" ht="8.25" customHeight="1">
      <c r="B44" s="85"/>
      <c r="C44" s="85"/>
      <c r="D44" s="85"/>
      <c r="E44" s="85"/>
      <c r="F44" s="85"/>
      <c r="G44" s="85"/>
    </row>
    <row r="45" spans="2:7" ht="12.75">
      <c r="B45" s="5"/>
      <c r="C45" s="58"/>
      <c r="D45" s="58"/>
      <c r="E45" s="59"/>
      <c r="F45" s="58"/>
      <c r="G45" s="58"/>
    </row>
    <row r="46" spans="2:7" ht="12.75">
      <c r="B46" s="5"/>
      <c r="C46" s="58"/>
      <c r="D46" s="58"/>
      <c r="E46" s="58"/>
      <c r="F46" s="58"/>
      <c r="G46" s="58"/>
    </row>
    <row r="47" spans="2:7" ht="12.75">
      <c r="B47" s="5"/>
      <c r="C47" s="58"/>
      <c r="D47" s="58"/>
      <c r="E47" s="58"/>
      <c r="F47" s="58"/>
      <c r="G47" s="60"/>
    </row>
    <row r="48" spans="2:7" ht="12.75">
      <c r="B48" s="5"/>
      <c r="C48" s="58"/>
      <c r="D48" s="58"/>
      <c r="E48" s="58"/>
      <c r="F48" s="58"/>
      <c r="G48" s="58"/>
    </row>
    <row r="49" spans="2:7" ht="12.75">
      <c r="B49" s="5"/>
      <c r="C49" s="58"/>
      <c r="D49" s="58"/>
      <c r="E49" s="58"/>
      <c r="F49" s="58"/>
      <c r="G49" s="58"/>
    </row>
    <row r="50" spans="2:7" ht="12.75">
      <c r="B50" s="85"/>
      <c r="C50" s="85"/>
      <c r="D50" s="85"/>
      <c r="E50" s="85"/>
      <c r="F50" s="85"/>
      <c r="G50" s="85"/>
    </row>
  </sheetData>
  <sheetProtection/>
  <mergeCells count="4">
    <mergeCell ref="B6:B8"/>
    <mergeCell ref="B50:G50"/>
    <mergeCell ref="B27:B29"/>
    <mergeCell ref="B44:G44"/>
  </mergeCells>
  <printOptions/>
  <pageMargins left="0.7" right="0.7" top="0.75" bottom="0.75" header="0.3" footer="0.3"/>
  <pageSetup orientation="portrait" paperSize="9"/>
  <ignoredErrors>
    <ignoredError sqref="C8:G8 C29:G29" numberStoredAsText="1"/>
    <ignoredError sqref="C23:G23 C37:F3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G49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0.85546875" style="0" customWidth="1"/>
    <col min="2" max="2" width="45.8515625" style="0" customWidth="1"/>
    <col min="3" max="7" width="14.7109375" style="0" customWidth="1"/>
  </cols>
  <sheetData>
    <row r="1" ht="3" customHeight="1"/>
    <row r="2" spans="2:7" ht="15.75">
      <c r="B2" s="4" t="s">
        <v>0</v>
      </c>
      <c r="C2" s="25"/>
      <c r="D2" s="25"/>
      <c r="E2" s="25"/>
      <c r="F2" s="25"/>
      <c r="G2" s="25"/>
    </row>
    <row r="3" spans="2:7" ht="15.75">
      <c r="B3" s="44" t="s">
        <v>48</v>
      </c>
      <c r="C3" s="25"/>
      <c r="D3" s="25"/>
      <c r="E3" s="25"/>
      <c r="F3" s="25"/>
      <c r="G3" s="25"/>
    </row>
    <row r="4" spans="2:7" ht="3" customHeight="1">
      <c r="B4" s="5"/>
      <c r="C4" s="45"/>
      <c r="D4" s="45"/>
      <c r="E4" s="45"/>
      <c r="F4" s="45"/>
      <c r="G4" s="45"/>
    </row>
    <row r="5" spans="2:7" ht="15" thickBot="1">
      <c r="B5" s="23" t="s">
        <v>1</v>
      </c>
      <c r="C5" s="23"/>
      <c r="D5" s="23"/>
      <c r="E5" s="23"/>
      <c r="F5" s="23"/>
      <c r="G5" s="23"/>
    </row>
    <row r="6" spans="2:7" ht="12.75">
      <c r="B6" s="82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83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84"/>
      <c r="C8" s="12" t="s">
        <v>13</v>
      </c>
      <c r="D8" s="12" t="s">
        <v>14</v>
      </c>
      <c r="E8" s="13" t="s">
        <v>15</v>
      </c>
      <c r="F8" s="13" t="s">
        <v>16</v>
      </c>
      <c r="G8" s="14" t="s">
        <v>17</v>
      </c>
    </row>
    <row r="9" spans="2:7" ht="12.75">
      <c r="B9" s="26"/>
      <c r="C9" s="15"/>
      <c r="D9" s="15"/>
      <c r="E9" s="33"/>
      <c r="F9" s="16"/>
      <c r="G9" s="17"/>
    </row>
    <row r="10" spans="2:7" ht="12.75">
      <c r="B10" s="35" t="s">
        <v>18</v>
      </c>
      <c r="C10" s="46">
        <v>523</v>
      </c>
      <c r="D10" s="46">
        <v>486114762</v>
      </c>
      <c r="E10" s="48">
        <f aca="true" t="shared" si="0" ref="E10:E18">+D10/C10</f>
        <v>929473.7323135756</v>
      </c>
      <c r="F10" s="46">
        <v>49</v>
      </c>
      <c r="G10" s="72">
        <v>1.54</v>
      </c>
    </row>
    <row r="11" spans="2:7" ht="12.75">
      <c r="B11" s="35" t="s">
        <v>19</v>
      </c>
      <c r="C11" s="46">
        <v>236</v>
      </c>
      <c r="D11" s="46">
        <v>267052036</v>
      </c>
      <c r="E11" s="48">
        <f t="shared" si="0"/>
        <v>1131576.4237288137</v>
      </c>
      <c r="F11" s="46">
        <v>53</v>
      </c>
      <c r="G11" s="72">
        <v>1.92</v>
      </c>
    </row>
    <row r="12" spans="2:7" ht="12.75">
      <c r="B12" s="35" t="s">
        <v>20</v>
      </c>
      <c r="C12" s="46">
        <v>437</v>
      </c>
      <c r="D12" s="46">
        <v>373248104</v>
      </c>
      <c r="E12" s="48">
        <f t="shared" si="0"/>
        <v>854114.6544622426</v>
      </c>
      <c r="F12" s="46">
        <v>42</v>
      </c>
      <c r="G12" s="72">
        <v>1.83</v>
      </c>
    </row>
    <row r="13" spans="2:7" ht="12.75">
      <c r="B13" s="35" t="s">
        <v>21</v>
      </c>
      <c r="C13" s="46">
        <v>17</v>
      </c>
      <c r="D13" s="46">
        <v>11372609</v>
      </c>
      <c r="E13" s="48">
        <f t="shared" si="0"/>
        <v>668977</v>
      </c>
      <c r="F13" s="46">
        <v>23</v>
      </c>
      <c r="G13" s="72">
        <v>1.64</v>
      </c>
    </row>
    <row r="14" spans="2:7" ht="12.75">
      <c r="B14" s="35" t="s">
        <v>22</v>
      </c>
      <c r="C14" s="46">
        <v>188</v>
      </c>
      <c r="D14" s="46">
        <v>174569814</v>
      </c>
      <c r="E14" s="48">
        <f t="shared" si="0"/>
        <v>928562.840425532</v>
      </c>
      <c r="F14" s="46">
        <v>48</v>
      </c>
      <c r="G14" s="72">
        <v>1.99</v>
      </c>
    </row>
    <row r="15" spans="2:7" ht="12.75">
      <c r="B15" s="36" t="s">
        <v>39</v>
      </c>
      <c r="C15" s="46">
        <v>243</v>
      </c>
      <c r="D15" s="46">
        <v>227068325</v>
      </c>
      <c r="E15" s="48">
        <f t="shared" si="0"/>
        <v>934437.5514403292</v>
      </c>
      <c r="F15" s="46">
        <v>44</v>
      </c>
      <c r="G15" s="72">
        <v>1.85</v>
      </c>
    </row>
    <row r="16" spans="2:7" ht="12.75">
      <c r="B16" s="35" t="s">
        <v>43</v>
      </c>
      <c r="C16" s="46">
        <v>2284</v>
      </c>
      <c r="D16" s="46">
        <v>2739703470</v>
      </c>
      <c r="E16" s="48">
        <f t="shared" si="0"/>
        <v>1199519.908056042</v>
      </c>
      <c r="F16" s="46">
        <v>56</v>
      </c>
      <c r="G16" s="72">
        <v>2.05</v>
      </c>
    </row>
    <row r="17" spans="2:7" ht="12.75">
      <c r="B17" s="35" t="s">
        <v>25</v>
      </c>
      <c r="C17" s="46">
        <v>114</v>
      </c>
      <c r="D17" s="46">
        <v>79464219</v>
      </c>
      <c r="E17" s="48">
        <f t="shared" si="0"/>
        <v>697054.552631579</v>
      </c>
      <c r="F17" s="46">
        <v>52</v>
      </c>
      <c r="G17" s="72">
        <v>1.93</v>
      </c>
    </row>
    <row r="18" spans="2:7" ht="12.75">
      <c r="B18" s="36" t="s">
        <v>26</v>
      </c>
      <c r="C18" s="46">
        <v>494</v>
      </c>
      <c r="D18" s="46">
        <v>1977666594</v>
      </c>
      <c r="E18" s="48">
        <f t="shared" si="0"/>
        <v>4003373.6720647775</v>
      </c>
      <c r="F18" s="46">
        <v>55</v>
      </c>
      <c r="G18" s="72">
        <v>1.22</v>
      </c>
    </row>
    <row r="19" spans="2:7" ht="12.75">
      <c r="B19" s="36" t="s">
        <v>27</v>
      </c>
      <c r="C19" s="46">
        <v>423</v>
      </c>
      <c r="D19" s="46">
        <v>655047751</v>
      </c>
      <c r="E19" s="48">
        <f>+D19/C19</f>
        <v>1548576.243498818</v>
      </c>
      <c r="F19" s="46">
        <v>52</v>
      </c>
      <c r="G19" s="72">
        <v>1.94</v>
      </c>
    </row>
    <row r="20" spans="2:7" ht="12.75">
      <c r="B20" s="35" t="s">
        <v>28</v>
      </c>
      <c r="C20" s="46">
        <v>84</v>
      </c>
      <c r="D20" s="46">
        <v>214505990</v>
      </c>
      <c r="E20" s="48">
        <f>+D20/C20</f>
        <v>2553642.738095238</v>
      </c>
      <c r="F20" s="46">
        <v>38</v>
      </c>
      <c r="G20" s="72">
        <v>1.88</v>
      </c>
    </row>
    <row r="21" spans="2:7" ht="12.75">
      <c r="B21" s="35" t="s">
        <v>29</v>
      </c>
      <c r="C21" s="46">
        <v>465</v>
      </c>
      <c r="D21" s="46">
        <v>344463358</v>
      </c>
      <c r="E21" s="48">
        <f>+D21/C21</f>
        <v>740781.4150537634</v>
      </c>
      <c r="F21" s="46">
        <v>52</v>
      </c>
      <c r="G21" s="72">
        <v>1.73</v>
      </c>
    </row>
    <row r="22" spans="2:7" ht="13.5" thickBot="1">
      <c r="B22" s="73"/>
      <c r="C22" s="46"/>
      <c r="D22" s="46"/>
      <c r="E22" s="48"/>
      <c r="F22" s="46"/>
      <c r="G22" s="72"/>
    </row>
    <row r="23" spans="2:7" ht="13.5" thickBot="1">
      <c r="B23" s="18" t="s">
        <v>30</v>
      </c>
      <c r="C23" s="74">
        <f>SUM(C10:C21)</f>
        <v>5508</v>
      </c>
      <c r="D23" s="74">
        <f>SUM(D10:D21)</f>
        <v>7550277032</v>
      </c>
      <c r="E23" s="74">
        <f>D23/C23</f>
        <v>1370783.774872912</v>
      </c>
      <c r="F23" s="74">
        <f>((F10*D10)+(F11*D11)+(F12*D12)+(F13*D13)+(F14*D14)+(D15*F15)+(D16*F16)+(D17*F17)+(D18*F18)+(D19*F19)+(D20*F20)+(D21*F21))/D23</f>
        <v>52.81060932851344</v>
      </c>
      <c r="G23" s="49">
        <f>((G10*D10)+(G11*D11)+(G12*D12)+(G13*D13)+(G14*D14)+(G15*D15)+(D16*G16)+(D17*G17)+(D18*G18)+(D19*G19)+(D20*G20)+(D21*G21))/D23</f>
        <v>1.7460311502805796</v>
      </c>
    </row>
    <row r="24" spans="2:7" ht="12.75">
      <c r="B24" s="5" t="s">
        <v>44</v>
      </c>
      <c r="C24" s="50"/>
      <c r="D24" s="50"/>
      <c r="E24" s="50"/>
      <c r="F24" s="50"/>
      <c r="G24" s="19"/>
    </row>
    <row r="25" spans="2:7" ht="8.25" customHeight="1">
      <c r="B25" s="5"/>
      <c r="C25" s="50"/>
      <c r="D25" s="50"/>
      <c r="E25" s="50"/>
      <c r="F25" s="50"/>
      <c r="G25" s="19"/>
    </row>
    <row r="26" spans="2:7" ht="15" thickBot="1">
      <c r="B26" s="23" t="s">
        <v>31</v>
      </c>
      <c r="C26" s="45"/>
      <c r="D26" s="45"/>
      <c r="E26" s="45"/>
      <c r="F26" s="45"/>
      <c r="G26" s="51"/>
    </row>
    <row r="27" spans="2:7" ht="12.75">
      <c r="B27" s="82" t="s">
        <v>2</v>
      </c>
      <c r="C27" s="62" t="s">
        <v>3</v>
      </c>
      <c r="D27" s="62" t="s">
        <v>4</v>
      </c>
      <c r="E27" s="63" t="s">
        <v>5</v>
      </c>
      <c r="F27" s="63" t="s">
        <v>6</v>
      </c>
      <c r="G27" s="64" t="s">
        <v>7</v>
      </c>
    </row>
    <row r="28" spans="2:7" ht="12.75">
      <c r="B28" s="83"/>
      <c r="C28" s="65" t="s">
        <v>8</v>
      </c>
      <c r="D28" s="65" t="s">
        <v>9</v>
      </c>
      <c r="E28" s="66" t="s">
        <v>10</v>
      </c>
      <c r="F28" s="66" t="s">
        <v>11</v>
      </c>
      <c r="G28" s="67" t="s">
        <v>32</v>
      </c>
    </row>
    <row r="29" spans="2:7" ht="12.75">
      <c r="B29" s="84"/>
      <c r="C29" s="68" t="s">
        <v>13</v>
      </c>
      <c r="D29" s="68" t="s">
        <v>14</v>
      </c>
      <c r="E29" s="69" t="s">
        <v>15</v>
      </c>
      <c r="F29" s="69" t="s">
        <v>16</v>
      </c>
      <c r="G29" s="70" t="s">
        <v>17</v>
      </c>
    </row>
    <row r="30" spans="2:7" ht="12.75">
      <c r="B30" s="20"/>
      <c r="C30" s="52"/>
      <c r="D30" s="52"/>
      <c r="E30" s="47"/>
      <c r="F30" s="52"/>
      <c r="G30" s="37"/>
    </row>
    <row r="31" spans="2:7" ht="12.75">
      <c r="B31" s="20" t="s">
        <v>18</v>
      </c>
      <c r="C31" s="46">
        <v>21</v>
      </c>
      <c r="D31" s="46">
        <v>145022370</v>
      </c>
      <c r="E31" s="48">
        <f>+D31/C31</f>
        <v>6905827.142857143</v>
      </c>
      <c r="F31" s="46">
        <v>351</v>
      </c>
      <c r="G31" s="72">
        <v>5.72</v>
      </c>
    </row>
    <row r="32" spans="2:7" ht="12.75">
      <c r="B32" s="20" t="s">
        <v>40</v>
      </c>
      <c r="C32" s="46">
        <v>3</v>
      </c>
      <c r="D32" s="46">
        <v>24552109</v>
      </c>
      <c r="E32" s="48">
        <f>+D32/C32</f>
        <v>8184036.333333333</v>
      </c>
      <c r="F32" s="46">
        <v>293</v>
      </c>
      <c r="G32" s="72">
        <v>5.75</v>
      </c>
    </row>
    <row r="33" spans="2:7" ht="12.75">
      <c r="B33" s="20" t="s">
        <v>33</v>
      </c>
      <c r="C33" s="46">
        <v>3</v>
      </c>
      <c r="D33" s="46">
        <v>31714508</v>
      </c>
      <c r="E33" s="48">
        <f>+D33/C33</f>
        <v>10571502.666666666</v>
      </c>
      <c r="F33" s="46">
        <v>284</v>
      </c>
      <c r="G33" s="72">
        <v>4.33</v>
      </c>
    </row>
    <row r="34" spans="2:7" ht="12.75">
      <c r="B34" s="20" t="s">
        <v>28</v>
      </c>
      <c r="C34" s="46">
        <v>4</v>
      </c>
      <c r="D34" s="46">
        <v>15355945</v>
      </c>
      <c r="E34" s="48">
        <f>+D34/C34</f>
        <v>3838986.25</v>
      </c>
      <c r="F34" s="46">
        <v>310</v>
      </c>
      <c r="G34" s="72">
        <v>4.94</v>
      </c>
    </row>
    <row r="35" spans="2:7" ht="13.5" thickBot="1">
      <c r="B35" s="21"/>
      <c r="C35" s="53"/>
      <c r="D35" s="54"/>
      <c r="E35" s="55"/>
      <c r="F35" s="56"/>
      <c r="G35" s="57"/>
    </row>
    <row r="36" spans="2:7" ht="13.5" thickBot="1">
      <c r="B36" s="18" t="s">
        <v>30</v>
      </c>
      <c r="C36" s="42">
        <f>SUM(C31:C34)</f>
        <v>31</v>
      </c>
      <c r="D36" s="42">
        <f>SUM(D31:D34)</f>
        <v>216644932</v>
      </c>
      <c r="E36" s="71">
        <f>D36/C36</f>
        <v>6988546.193548387</v>
      </c>
      <c r="F36" s="42">
        <f>(+F31*D31+F32*D32++F33*D33+F34*D34)/D36</f>
        <v>331.7127355141638</v>
      </c>
      <c r="G36" s="43">
        <f>+((+G31*D31)+(+G32*D32)+(+G33*D33)+(+G34*D34))/D36</f>
        <v>5.464631737104286</v>
      </c>
    </row>
    <row r="37" spans="2:7" ht="3.75" customHeight="1">
      <c r="B37" s="45"/>
      <c r="C37" s="50"/>
      <c r="D37" s="50"/>
      <c r="E37" s="45"/>
      <c r="F37" s="45"/>
      <c r="G37" s="45"/>
    </row>
    <row r="38" spans="2:7" ht="12.75">
      <c r="B38" s="5" t="s">
        <v>34</v>
      </c>
      <c r="C38" s="58"/>
      <c r="D38" s="58"/>
      <c r="E38" s="59"/>
      <c r="F38" s="58"/>
      <c r="G38" s="58"/>
    </row>
    <row r="39" spans="2:7" ht="12.75">
      <c r="B39" s="5" t="s">
        <v>35</v>
      </c>
      <c r="C39" s="58"/>
      <c r="D39" s="58"/>
      <c r="E39" s="58"/>
      <c r="F39" s="58"/>
      <c r="G39" s="58"/>
    </row>
    <row r="40" spans="2:7" ht="12.75">
      <c r="B40" s="5" t="s">
        <v>36</v>
      </c>
      <c r="C40" s="58"/>
      <c r="D40" s="58"/>
      <c r="E40" s="58"/>
      <c r="F40" s="58"/>
      <c r="G40" s="60"/>
    </row>
    <row r="41" spans="2:7" ht="12.75">
      <c r="B41" s="5" t="s">
        <v>37</v>
      </c>
      <c r="C41" s="58"/>
      <c r="D41" s="58"/>
      <c r="E41" s="58"/>
      <c r="F41" s="58"/>
      <c r="G41" s="58"/>
    </row>
    <row r="42" spans="2:7" ht="12.75">
      <c r="B42" s="5" t="s">
        <v>38</v>
      </c>
      <c r="C42" s="58"/>
      <c r="D42" s="58"/>
      <c r="E42" s="58"/>
      <c r="F42" s="58"/>
      <c r="G42" s="58"/>
    </row>
    <row r="43" spans="2:7" ht="12.75">
      <c r="B43" s="85"/>
      <c r="C43" s="85"/>
      <c r="D43" s="85"/>
      <c r="E43" s="85"/>
      <c r="F43" s="85"/>
      <c r="G43" s="85"/>
    </row>
    <row r="44" spans="2:7" ht="7.5" customHeight="1">
      <c r="B44" s="45"/>
      <c r="C44" s="50"/>
      <c r="D44" s="50"/>
      <c r="E44" s="45"/>
      <c r="F44" s="45"/>
      <c r="G44" s="45"/>
    </row>
    <row r="45" spans="2:7" ht="12.75">
      <c r="B45" s="5"/>
      <c r="C45" s="58"/>
      <c r="D45" s="58"/>
      <c r="E45" s="59"/>
      <c r="F45" s="58"/>
      <c r="G45" s="58"/>
    </row>
    <row r="46" spans="2:7" ht="12.75">
      <c r="B46" s="5"/>
      <c r="C46" s="58"/>
      <c r="D46" s="58"/>
      <c r="E46" s="58"/>
      <c r="F46" s="58"/>
      <c r="G46" s="58"/>
    </row>
    <row r="47" spans="2:7" ht="12.75">
      <c r="B47" s="5"/>
      <c r="C47" s="58"/>
      <c r="D47" s="58"/>
      <c r="E47" s="58"/>
      <c r="F47" s="58"/>
      <c r="G47" s="60"/>
    </row>
    <row r="48" spans="2:7" ht="12.75">
      <c r="B48" s="5"/>
      <c r="C48" s="58"/>
      <c r="D48" s="58"/>
      <c r="E48" s="58"/>
      <c r="F48" s="58"/>
      <c r="G48" s="58"/>
    </row>
    <row r="49" spans="2:7" ht="12.75">
      <c r="B49" s="5"/>
      <c r="C49" s="58"/>
      <c r="D49" s="58"/>
      <c r="E49" s="58"/>
      <c r="F49" s="58"/>
      <c r="G49" s="58"/>
    </row>
  </sheetData>
  <sheetProtection/>
  <mergeCells count="3">
    <mergeCell ref="B6:B8"/>
    <mergeCell ref="B27:B29"/>
    <mergeCell ref="B43:G43"/>
  </mergeCells>
  <printOptions/>
  <pageMargins left="0.7" right="0.7" top="0.75" bottom="0.75" header="0.3" footer="0.3"/>
  <pageSetup orientation="portrait" paperSize="9"/>
  <ignoredErrors>
    <ignoredError sqref="C29:G29 C8:G8" numberStoredAsText="1"/>
    <ignoredError sqref="C36:F36 C23:G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G49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1484375" style="0" customWidth="1"/>
    <col min="2" max="2" width="44.28125" style="0" customWidth="1"/>
    <col min="3" max="7" width="14.7109375" style="0" customWidth="1"/>
  </cols>
  <sheetData>
    <row r="1" ht="4.5" customHeight="1"/>
    <row r="2" spans="2:7" ht="15.75">
      <c r="B2" s="4" t="s">
        <v>0</v>
      </c>
      <c r="C2" s="25"/>
      <c r="D2" s="25"/>
      <c r="E2" s="25"/>
      <c r="F2" s="25"/>
      <c r="G2" s="25"/>
    </row>
    <row r="3" spans="2:7" ht="15.75">
      <c r="B3" s="44" t="s">
        <v>49</v>
      </c>
      <c r="C3" s="25"/>
      <c r="D3" s="25"/>
      <c r="E3" s="25"/>
      <c r="F3" s="25"/>
      <c r="G3" s="25"/>
    </row>
    <row r="4" spans="2:7" ht="3.75" customHeight="1">
      <c r="B4" s="5"/>
      <c r="C4" s="45"/>
      <c r="D4" s="45"/>
      <c r="E4" s="45"/>
      <c r="F4" s="45"/>
      <c r="G4" s="45"/>
    </row>
    <row r="5" spans="2:7" ht="15" thickBot="1">
      <c r="B5" s="23" t="s">
        <v>1</v>
      </c>
      <c r="C5" s="23"/>
      <c r="D5" s="23"/>
      <c r="E5" s="23"/>
      <c r="F5" s="23"/>
      <c r="G5" s="23"/>
    </row>
    <row r="6" spans="2:7" ht="12.75">
      <c r="B6" s="82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83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84"/>
      <c r="C8" s="12" t="s">
        <v>13</v>
      </c>
      <c r="D8" s="12" t="s">
        <v>14</v>
      </c>
      <c r="E8" s="12" t="s">
        <v>15</v>
      </c>
      <c r="F8" s="13" t="s">
        <v>16</v>
      </c>
      <c r="G8" s="14" t="s">
        <v>17</v>
      </c>
    </row>
    <row r="9" spans="2:7" ht="12.75">
      <c r="B9" s="26"/>
      <c r="C9" s="15"/>
      <c r="D9" s="15"/>
      <c r="E9" s="78"/>
      <c r="F9" s="79"/>
      <c r="G9" s="17"/>
    </row>
    <row r="10" spans="2:7" ht="12.75">
      <c r="B10" s="35" t="s">
        <v>18</v>
      </c>
      <c r="C10" s="46">
        <v>481</v>
      </c>
      <c r="D10" s="46">
        <v>410017689</v>
      </c>
      <c r="E10" s="46">
        <f aca="true" t="shared" si="0" ref="E10:E21">+D10/C10</f>
        <v>852427.6278586278</v>
      </c>
      <c r="F10" s="80">
        <v>49</v>
      </c>
      <c r="G10" s="72">
        <v>1.56</v>
      </c>
    </row>
    <row r="11" spans="2:7" ht="12.75">
      <c r="B11" s="35" t="s">
        <v>19</v>
      </c>
      <c r="C11" s="46">
        <v>197</v>
      </c>
      <c r="D11" s="46">
        <v>221494633</v>
      </c>
      <c r="E11" s="46">
        <f t="shared" si="0"/>
        <v>1124338.2385786802</v>
      </c>
      <c r="F11" s="80">
        <v>51</v>
      </c>
      <c r="G11" s="72">
        <v>1.89</v>
      </c>
    </row>
    <row r="12" spans="2:7" ht="12.75">
      <c r="B12" s="35" t="s">
        <v>20</v>
      </c>
      <c r="C12" s="46">
        <v>707</v>
      </c>
      <c r="D12" s="46">
        <v>624733124</v>
      </c>
      <c r="E12" s="46">
        <f t="shared" si="0"/>
        <v>883639.4964639321</v>
      </c>
      <c r="F12" s="80">
        <v>43</v>
      </c>
      <c r="G12" s="72">
        <v>1.87</v>
      </c>
    </row>
    <row r="13" spans="2:7" ht="12.75">
      <c r="B13" s="35" t="s">
        <v>21</v>
      </c>
      <c r="C13" s="46">
        <v>33</v>
      </c>
      <c r="D13" s="46">
        <v>21613349</v>
      </c>
      <c r="E13" s="46">
        <f t="shared" si="0"/>
        <v>654949.9696969697</v>
      </c>
      <c r="F13" s="80">
        <v>22</v>
      </c>
      <c r="G13" s="72">
        <v>1.57</v>
      </c>
    </row>
    <row r="14" spans="2:7" ht="12.75">
      <c r="B14" s="35" t="s">
        <v>22</v>
      </c>
      <c r="C14" s="46">
        <v>112</v>
      </c>
      <c r="D14" s="46">
        <v>118980140</v>
      </c>
      <c r="E14" s="46">
        <f t="shared" si="0"/>
        <v>1062322.6785714286</v>
      </c>
      <c r="F14" s="80">
        <v>50</v>
      </c>
      <c r="G14" s="72">
        <v>1.99</v>
      </c>
    </row>
    <row r="15" spans="2:7" ht="12.75">
      <c r="B15" s="36" t="s">
        <v>39</v>
      </c>
      <c r="C15" s="46">
        <v>453</v>
      </c>
      <c r="D15" s="46">
        <v>381357877</v>
      </c>
      <c r="E15" s="46">
        <f t="shared" si="0"/>
        <v>841849.6181015453</v>
      </c>
      <c r="F15" s="80">
        <v>45</v>
      </c>
      <c r="G15" s="72">
        <v>1.85</v>
      </c>
    </row>
    <row r="16" spans="2:7" ht="12.75">
      <c r="B16" s="35" t="s">
        <v>43</v>
      </c>
      <c r="C16" s="46">
        <v>984</v>
      </c>
      <c r="D16" s="46">
        <v>1134426749</v>
      </c>
      <c r="E16" s="46">
        <f t="shared" si="0"/>
        <v>1152872.712398374</v>
      </c>
      <c r="F16" s="80">
        <v>53</v>
      </c>
      <c r="G16" s="72">
        <v>2.03</v>
      </c>
    </row>
    <row r="17" spans="2:7" ht="12.75">
      <c r="B17" s="35" t="s">
        <v>25</v>
      </c>
      <c r="C17" s="46">
        <v>246</v>
      </c>
      <c r="D17" s="46">
        <v>156159879</v>
      </c>
      <c r="E17" s="46">
        <f t="shared" si="0"/>
        <v>634796.256097561</v>
      </c>
      <c r="F17" s="80">
        <v>53</v>
      </c>
      <c r="G17" s="72">
        <v>1.95</v>
      </c>
    </row>
    <row r="18" spans="2:7" ht="12.75">
      <c r="B18" s="36" t="s">
        <v>26</v>
      </c>
      <c r="C18" s="46">
        <v>454</v>
      </c>
      <c r="D18" s="46">
        <v>1690332145</v>
      </c>
      <c r="E18" s="46">
        <f t="shared" si="0"/>
        <v>3723198.5572687224</v>
      </c>
      <c r="F18" s="80">
        <v>53</v>
      </c>
      <c r="G18" s="72">
        <v>1.28</v>
      </c>
    </row>
    <row r="19" spans="2:7" ht="12.75">
      <c r="B19" s="36" t="s">
        <v>27</v>
      </c>
      <c r="C19" s="46">
        <v>527</v>
      </c>
      <c r="D19" s="46">
        <v>800789790</v>
      </c>
      <c r="E19" s="46">
        <f t="shared" si="0"/>
        <v>1519525.2182163189</v>
      </c>
      <c r="F19" s="80">
        <v>54</v>
      </c>
      <c r="G19" s="72">
        <v>1.97</v>
      </c>
    </row>
    <row r="20" spans="2:7" ht="12.75">
      <c r="B20" s="35" t="s">
        <v>28</v>
      </c>
      <c r="C20" s="46">
        <v>91</v>
      </c>
      <c r="D20" s="46">
        <v>252481691</v>
      </c>
      <c r="E20" s="46">
        <f t="shared" si="0"/>
        <v>2774524.076923077</v>
      </c>
      <c r="F20" s="80">
        <v>41</v>
      </c>
      <c r="G20" s="72">
        <v>1.86</v>
      </c>
    </row>
    <row r="21" spans="2:7" ht="12.75">
      <c r="B21" s="35" t="s">
        <v>29</v>
      </c>
      <c r="C21" s="46">
        <v>322</v>
      </c>
      <c r="D21" s="46">
        <v>223730875</v>
      </c>
      <c r="E21" s="48">
        <f t="shared" si="0"/>
        <v>694816.3819875777</v>
      </c>
      <c r="F21" s="46">
        <v>53</v>
      </c>
      <c r="G21" s="72">
        <v>1.73</v>
      </c>
    </row>
    <row r="22" spans="2:7" ht="13.5" thickBot="1">
      <c r="B22" s="73"/>
      <c r="C22" s="46"/>
      <c r="D22" s="81"/>
      <c r="E22" s="48"/>
      <c r="F22" s="46"/>
      <c r="G22" s="72"/>
    </row>
    <row r="23" spans="2:7" ht="13.5" thickBot="1">
      <c r="B23" s="18" t="s">
        <v>30</v>
      </c>
      <c r="C23" s="74">
        <f>SUM(C10:C21)</f>
        <v>4607</v>
      </c>
      <c r="D23" s="74">
        <f>SUM(D10:D21)</f>
        <v>6036117941</v>
      </c>
      <c r="E23" s="74">
        <f>D23/C23</f>
        <v>1310205.7610158455</v>
      </c>
      <c r="F23" s="74">
        <f>((F10*D10)+(F11*D11)+(F12*D12)+(F13*D13)+(F14*D14)+(D15*F15)+(D16*F16)+(D17*F17)+(D18*F18)+(D19*F19)+(D20*F20)+(D21*F21))/D23</f>
        <v>50.57506411205493</v>
      </c>
      <c r="G23" s="49">
        <f>((G10*D10)+(G11*D11)+(G12*D12)+(G13*D13)+(G14*D14)+(G15*D15)+(D16*G16)+(D17*G17)+(D18*G18)+(D19*G19)+(D20*G20)+(D21*G21))/D23</f>
        <v>1.7242818081476579</v>
      </c>
    </row>
    <row r="24" spans="2:7" ht="12.75">
      <c r="B24" s="5" t="s">
        <v>44</v>
      </c>
      <c r="C24" s="50"/>
      <c r="D24" s="50"/>
      <c r="E24" s="50"/>
      <c r="F24" s="50"/>
      <c r="G24" s="19"/>
    </row>
    <row r="25" spans="2:7" ht="4.5" customHeight="1">
      <c r="B25" s="5"/>
      <c r="C25" s="50"/>
      <c r="D25" s="50"/>
      <c r="E25" s="50"/>
      <c r="F25" s="50"/>
      <c r="G25" s="19"/>
    </row>
    <row r="26" spans="2:7" ht="15" thickBot="1">
      <c r="B26" s="23" t="s">
        <v>31</v>
      </c>
      <c r="C26" s="45"/>
      <c r="D26" s="45"/>
      <c r="E26" s="45"/>
      <c r="F26" s="45"/>
      <c r="G26" s="51"/>
    </row>
    <row r="27" spans="2:7" ht="12.75">
      <c r="B27" s="82" t="s">
        <v>2</v>
      </c>
      <c r="C27" s="62" t="s">
        <v>3</v>
      </c>
      <c r="D27" s="62" t="s">
        <v>4</v>
      </c>
      <c r="E27" s="63" t="s">
        <v>5</v>
      </c>
      <c r="F27" s="63" t="s">
        <v>6</v>
      </c>
      <c r="G27" s="64" t="s">
        <v>7</v>
      </c>
    </row>
    <row r="28" spans="2:7" ht="12.75">
      <c r="B28" s="83"/>
      <c r="C28" s="65" t="s">
        <v>8</v>
      </c>
      <c r="D28" s="65" t="s">
        <v>9</v>
      </c>
      <c r="E28" s="66" t="s">
        <v>10</v>
      </c>
      <c r="F28" s="66" t="s">
        <v>11</v>
      </c>
      <c r="G28" s="67" t="s">
        <v>32</v>
      </c>
    </row>
    <row r="29" spans="2:7" ht="12.75">
      <c r="B29" s="84"/>
      <c r="C29" s="68" t="s">
        <v>13</v>
      </c>
      <c r="D29" s="68" t="s">
        <v>14</v>
      </c>
      <c r="E29" s="69" t="s">
        <v>15</v>
      </c>
      <c r="F29" s="69" t="s">
        <v>16</v>
      </c>
      <c r="G29" s="70" t="s">
        <v>17</v>
      </c>
    </row>
    <row r="30" spans="2:7" ht="12.75">
      <c r="B30" s="20"/>
      <c r="C30" s="52"/>
      <c r="D30" s="52"/>
      <c r="E30" s="47"/>
      <c r="F30" s="52"/>
      <c r="G30" s="37"/>
    </row>
    <row r="31" spans="2:7" ht="12.75">
      <c r="B31" s="20" t="s">
        <v>18</v>
      </c>
      <c r="C31" s="46">
        <v>29</v>
      </c>
      <c r="D31" s="46">
        <v>120227706</v>
      </c>
      <c r="E31" s="48">
        <f>+D31/C31</f>
        <v>4145782.9655172415</v>
      </c>
      <c r="F31" s="46">
        <v>346</v>
      </c>
      <c r="G31" s="72">
        <v>5.93</v>
      </c>
    </row>
    <row r="32" spans="2:7" ht="12.75">
      <c r="B32" s="20" t="s">
        <v>40</v>
      </c>
      <c r="C32" s="46">
        <v>1</v>
      </c>
      <c r="D32" s="46">
        <v>3477191</v>
      </c>
      <c r="E32" s="48">
        <f>+D32/C32</f>
        <v>3477191</v>
      </c>
      <c r="F32" s="46">
        <v>360</v>
      </c>
      <c r="G32" s="72">
        <v>6.7</v>
      </c>
    </row>
    <row r="33" spans="2:7" ht="12.75">
      <c r="B33" s="36" t="s">
        <v>26</v>
      </c>
      <c r="C33" s="46">
        <v>1</v>
      </c>
      <c r="D33" s="46">
        <v>4064248</v>
      </c>
      <c r="E33" s="48">
        <f>+D33/C33</f>
        <v>4064248</v>
      </c>
      <c r="F33" s="46">
        <v>360</v>
      </c>
      <c r="G33" s="72">
        <v>6.8</v>
      </c>
    </row>
    <row r="34" spans="2:7" ht="12.75">
      <c r="B34" s="20" t="s">
        <v>28</v>
      </c>
      <c r="C34" s="46">
        <v>7</v>
      </c>
      <c r="D34" s="46">
        <v>34036072</v>
      </c>
      <c r="E34" s="48">
        <f>+D34/C34</f>
        <v>4862296</v>
      </c>
      <c r="F34" s="46">
        <v>299</v>
      </c>
      <c r="G34" s="72">
        <v>4.94</v>
      </c>
    </row>
    <row r="35" spans="2:7" ht="13.5" thickBot="1">
      <c r="B35" s="21"/>
      <c r="C35" s="53"/>
      <c r="D35" s="54"/>
      <c r="E35" s="55"/>
      <c r="F35" s="56"/>
      <c r="G35" s="57"/>
    </row>
    <row r="36" spans="2:7" ht="13.5" thickBot="1">
      <c r="B36" s="18" t="s">
        <v>30</v>
      </c>
      <c r="C36" s="42">
        <f>SUM(C31:C34)</f>
        <v>38</v>
      </c>
      <c r="D36" s="42">
        <f>SUM(D31:D34)</f>
        <v>161805217</v>
      </c>
      <c r="E36" s="71">
        <f>D36/C36</f>
        <v>4258032.02631579</v>
      </c>
      <c r="F36" s="42">
        <f>(+F31*D31+F32*D32++F33*D33+F34*D34)/D36</f>
        <v>336.7659637575221</v>
      </c>
      <c r="G36" s="43">
        <f>+((+G31*D31)+(+G32*D32)+(+G33*D33)+(+G34*D34))/D36</f>
        <v>5.7601514687873125</v>
      </c>
    </row>
    <row r="37" spans="2:7" ht="6" customHeight="1">
      <c r="B37" s="45"/>
      <c r="C37" s="50"/>
      <c r="D37" s="50"/>
      <c r="E37" s="45"/>
      <c r="F37" s="45"/>
      <c r="G37" s="45"/>
    </row>
    <row r="38" spans="2:7" ht="12.75">
      <c r="B38" s="5" t="s">
        <v>34</v>
      </c>
      <c r="C38" s="58"/>
      <c r="D38" s="58"/>
      <c r="E38" s="59"/>
      <c r="F38" s="58"/>
      <c r="G38" s="58"/>
    </row>
    <row r="39" spans="2:7" ht="12.75">
      <c r="B39" s="5" t="s">
        <v>35</v>
      </c>
      <c r="C39" s="58"/>
      <c r="D39" s="58"/>
      <c r="E39" s="58"/>
      <c r="F39" s="58"/>
      <c r="G39" s="58"/>
    </row>
    <row r="40" spans="2:7" ht="12.75">
      <c r="B40" s="5" t="s">
        <v>36</v>
      </c>
      <c r="C40" s="58"/>
      <c r="D40" s="58"/>
      <c r="E40" s="58"/>
      <c r="F40" s="58"/>
      <c r="G40" s="60"/>
    </row>
    <row r="41" spans="2:7" ht="12.75">
      <c r="B41" s="5" t="s">
        <v>37</v>
      </c>
      <c r="C41" s="58"/>
      <c r="D41" s="58"/>
      <c r="E41" s="58"/>
      <c r="F41" s="58"/>
      <c r="G41" s="58"/>
    </row>
    <row r="42" spans="2:7" ht="12.75">
      <c r="B42" s="5" t="s">
        <v>38</v>
      </c>
      <c r="C42" s="58"/>
      <c r="D42" s="58"/>
      <c r="E42" s="58"/>
      <c r="F42" s="58"/>
      <c r="G42" s="58"/>
    </row>
    <row r="43" spans="2:7" ht="12.75">
      <c r="B43" s="85"/>
      <c r="C43" s="85"/>
      <c r="D43" s="85"/>
      <c r="E43" s="85"/>
      <c r="F43" s="85"/>
      <c r="G43" s="85"/>
    </row>
    <row r="44" spans="2:7" ht="6.75" customHeight="1">
      <c r="B44" s="45"/>
      <c r="C44" s="50"/>
      <c r="D44" s="50"/>
      <c r="E44" s="45"/>
      <c r="F44" s="45"/>
      <c r="G44" s="45"/>
    </row>
    <row r="45" spans="2:7" ht="12.75">
      <c r="B45" s="5"/>
      <c r="C45" s="58"/>
      <c r="D45" s="58"/>
      <c r="E45" s="59"/>
      <c r="F45" s="58"/>
      <c r="G45" s="58"/>
    </row>
    <row r="46" spans="2:7" ht="12.75">
      <c r="B46" s="5"/>
      <c r="C46" s="58"/>
      <c r="D46" s="58"/>
      <c r="E46" s="58"/>
      <c r="F46" s="58"/>
      <c r="G46" s="58"/>
    </row>
    <row r="47" spans="2:7" ht="12.75">
      <c r="B47" s="5"/>
      <c r="C47" s="58"/>
      <c r="D47" s="58"/>
      <c r="E47" s="58"/>
      <c r="F47" s="58"/>
      <c r="G47" s="60"/>
    </row>
    <row r="48" spans="2:7" ht="12.75">
      <c r="B48" s="5"/>
      <c r="C48" s="58"/>
      <c r="D48" s="58"/>
      <c r="E48" s="58"/>
      <c r="F48" s="58"/>
      <c r="G48" s="58"/>
    </row>
    <row r="49" spans="2:7" ht="12.75">
      <c r="B49" s="5"/>
      <c r="C49" s="58"/>
      <c r="D49" s="58"/>
      <c r="E49" s="58"/>
      <c r="F49" s="58"/>
      <c r="G49" s="58"/>
    </row>
  </sheetData>
  <sheetProtection/>
  <mergeCells count="3">
    <mergeCell ref="B6:B8"/>
    <mergeCell ref="B27:B29"/>
    <mergeCell ref="B43:G43"/>
  </mergeCells>
  <printOptions/>
  <pageMargins left="0.7" right="0.7" top="0.75" bottom="0.75" header="0.3" footer="0.3"/>
  <pageSetup orientation="portrait" paperSize="9"/>
  <ignoredErrors>
    <ignoredError sqref="C29:G29 C8:G8" numberStoredAsText="1"/>
    <ignoredError sqref="C36:F36 C23:G2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2:G50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421875" style="0" customWidth="1"/>
    <col min="2" max="2" width="43.7109375" style="0" customWidth="1"/>
    <col min="3" max="7" width="14.7109375" style="0" customWidth="1"/>
  </cols>
  <sheetData>
    <row r="1" ht="5.25" customHeight="1"/>
    <row r="2" spans="2:7" ht="15.75">
      <c r="B2" s="4" t="s">
        <v>0</v>
      </c>
      <c r="C2" s="25"/>
      <c r="D2" s="25"/>
      <c r="E2" s="25"/>
      <c r="F2" s="25"/>
      <c r="G2" s="25"/>
    </row>
    <row r="3" spans="2:7" ht="15.75">
      <c r="B3" s="44" t="s">
        <v>50</v>
      </c>
      <c r="C3" s="25"/>
      <c r="D3" s="25"/>
      <c r="E3" s="25"/>
      <c r="F3" s="25"/>
      <c r="G3" s="25"/>
    </row>
    <row r="4" spans="2:7" ht="3" customHeight="1">
      <c r="B4" s="5"/>
      <c r="C4" s="45"/>
      <c r="D4" s="45"/>
      <c r="E4" s="45"/>
      <c r="F4" s="45"/>
      <c r="G4" s="45"/>
    </row>
    <row r="5" spans="2:7" ht="15" thickBot="1">
      <c r="B5" s="23" t="s">
        <v>1</v>
      </c>
      <c r="C5" s="23"/>
      <c r="D5" s="23"/>
      <c r="E5" s="23"/>
      <c r="F5" s="23"/>
      <c r="G5" s="23"/>
    </row>
    <row r="6" spans="2:7" ht="12.75">
      <c r="B6" s="82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83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84"/>
      <c r="C8" s="12" t="s">
        <v>13</v>
      </c>
      <c r="D8" s="12" t="s">
        <v>14</v>
      </c>
      <c r="E8" s="12" t="s">
        <v>15</v>
      </c>
      <c r="F8" s="13" t="s">
        <v>16</v>
      </c>
      <c r="G8" s="14" t="s">
        <v>17</v>
      </c>
    </row>
    <row r="9" spans="2:7" ht="12.75">
      <c r="B9" s="26"/>
      <c r="C9" s="15"/>
      <c r="D9" s="15"/>
      <c r="E9" s="78"/>
      <c r="F9" s="79"/>
      <c r="G9" s="17"/>
    </row>
    <row r="10" spans="2:7" ht="12.75">
      <c r="B10" s="35" t="s">
        <v>18</v>
      </c>
      <c r="C10" s="46">
        <v>622</v>
      </c>
      <c r="D10" s="46">
        <v>565214710</v>
      </c>
      <c r="E10" s="46">
        <f aca="true" t="shared" si="0" ref="E10:E21">+D10/C10</f>
        <v>908705.3215434083</v>
      </c>
      <c r="F10" s="80">
        <v>52</v>
      </c>
      <c r="G10" s="72">
        <v>1.56</v>
      </c>
    </row>
    <row r="11" spans="2:7" ht="12.75">
      <c r="B11" s="35" t="s">
        <v>19</v>
      </c>
      <c r="C11" s="46">
        <v>241</v>
      </c>
      <c r="D11" s="46">
        <v>271542260</v>
      </c>
      <c r="E11" s="46">
        <f t="shared" si="0"/>
        <v>1126731.369294606</v>
      </c>
      <c r="F11" s="80">
        <v>53</v>
      </c>
      <c r="G11" s="72">
        <v>1.92</v>
      </c>
    </row>
    <row r="12" spans="2:7" ht="12.75">
      <c r="B12" s="35" t="s">
        <v>20</v>
      </c>
      <c r="C12" s="46">
        <v>586</v>
      </c>
      <c r="D12" s="46">
        <v>546918997</v>
      </c>
      <c r="E12" s="46">
        <f t="shared" si="0"/>
        <v>933308.8686006826</v>
      </c>
      <c r="F12" s="80">
        <v>43</v>
      </c>
      <c r="G12" s="72">
        <v>1.87</v>
      </c>
    </row>
    <row r="13" spans="2:7" ht="12.75">
      <c r="B13" s="35" t="s">
        <v>21</v>
      </c>
      <c r="C13" s="46">
        <v>30</v>
      </c>
      <c r="D13" s="46">
        <v>17979717</v>
      </c>
      <c r="E13" s="46">
        <f t="shared" si="0"/>
        <v>599323.9</v>
      </c>
      <c r="F13" s="80">
        <v>25</v>
      </c>
      <c r="G13" s="72">
        <v>1.65</v>
      </c>
    </row>
    <row r="14" spans="2:7" ht="12.75">
      <c r="B14" s="35" t="s">
        <v>22</v>
      </c>
      <c r="C14" s="46">
        <v>145</v>
      </c>
      <c r="D14" s="46">
        <v>134498730</v>
      </c>
      <c r="E14" s="46">
        <f t="shared" si="0"/>
        <v>927577.448275862</v>
      </c>
      <c r="F14" s="80">
        <v>49</v>
      </c>
      <c r="G14" s="72">
        <v>1.99</v>
      </c>
    </row>
    <row r="15" spans="2:7" ht="12.75">
      <c r="B15" s="36" t="s">
        <v>39</v>
      </c>
      <c r="C15" s="46">
        <v>369</v>
      </c>
      <c r="D15" s="46">
        <v>338688251</v>
      </c>
      <c r="E15" s="46">
        <f t="shared" si="0"/>
        <v>917854.3387533876</v>
      </c>
      <c r="F15" s="80">
        <v>45</v>
      </c>
      <c r="G15" s="72">
        <v>1.86</v>
      </c>
    </row>
    <row r="16" spans="2:7" ht="12.75">
      <c r="B16" s="35" t="s">
        <v>43</v>
      </c>
      <c r="C16" s="46">
        <v>979</v>
      </c>
      <c r="D16" s="46">
        <v>1116103812</v>
      </c>
      <c r="E16" s="46">
        <f t="shared" si="0"/>
        <v>1140044.7517875384</v>
      </c>
      <c r="F16" s="80">
        <v>53</v>
      </c>
      <c r="G16" s="72">
        <v>2.03</v>
      </c>
    </row>
    <row r="17" spans="2:7" ht="12.75">
      <c r="B17" s="35" t="s">
        <v>25</v>
      </c>
      <c r="C17" s="46">
        <v>124</v>
      </c>
      <c r="D17" s="46">
        <v>80027557</v>
      </c>
      <c r="E17" s="46">
        <f t="shared" si="0"/>
        <v>645383.5241935484</v>
      </c>
      <c r="F17" s="80">
        <v>51</v>
      </c>
      <c r="G17" s="72">
        <v>1.95</v>
      </c>
    </row>
    <row r="18" spans="2:7" ht="12.75">
      <c r="B18" s="36" t="s">
        <v>26</v>
      </c>
      <c r="C18" s="46">
        <v>522</v>
      </c>
      <c r="D18" s="46">
        <v>2256240630</v>
      </c>
      <c r="E18" s="46">
        <f t="shared" si="0"/>
        <v>4322300.057471264</v>
      </c>
      <c r="F18" s="80">
        <v>52</v>
      </c>
      <c r="G18" s="72">
        <v>1.19</v>
      </c>
    </row>
    <row r="19" spans="2:7" ht="12.75">
      <c r="B19" s="36" t="s">
        <v>27</v>
      </c>
      <c r="C19" s="46">
        <v>531</v>
      </c>
      <c r="D19" s="46">
        <v>843000325</v>
      </c>
      <c r="E19" s="46">
        <f t="shared" si="0"/>
        <v>1587571.2335216573</v>
      </c>
      <c r="F19" s="80">
        <v>55</v>
      </c>
      <c r="G19" s="72">
        <v>1.97</v>
      </c>
    </row>
    <row r="20" spans="2:7" ht="12.75">
      <c r="B20" s="35" t="s">
        <v>28</v>
      </c>
      <c r="C20" s="46">
        <v>141</v>
      </c>
      <c r="D20" s="46">
        <v>410676775</v>
      </c>
      <c r="E20" s="46">
        <f t="shared" si="0"/>
        <v>2912601.2411347516</v>
      </c>
      <c r="F20" s="80">
        <v>42</v>
      </c>
      <c r="G20" s="72">
        <v>1.88</v>
      </c>
    </row>
    <row r="21" spans="2:7" ht="12.75">
      <c r="B21" s="35" t="s">
        <v>29</v>
      </c>
      <c r="C21" s="46">
        <v>279</v>
      </c>
      <c r="D21" s="46">
        <v>183801598</v>
      </c>
      <c r="E21" s="48">
        <f t="shared" si="0"/>
        <v>658787.0896057348</v>
      </c>
      <c r="F21" s="46">
        <v>52</v>
      </c>
      <c r="G21" s="72">
        <v>1.72</v>
      </c>
    </row>
    <row r="22" spans="2:7" ht="13.5" thickBot="1">
      <c r="B22" s="73"/>
      <c r="C22" s="46"/>
      <c r="D22" s="81"/>
      <c r="E22" s="48"/>
      <c r="F22" s="46"/>
      <c r="G22" s="72"/>
    </row>
    <row r="23" spans="2:7" ht="13.5" thickBot="1">
      <c r="B23" s="18" t="s">
        <v>30</v>
      </c>
      <c r="C23" s="74">
        <f>SUM(C10:C21)</f>
        <v>4569</v>
      </c>
      <c r="D23" s="74">
        <f>SUM(D10:D21)</f>
        <v>6764693362</v>
      </c>
      <c r="E23" s="74">
        <f>D23/C23</f>
        <v>1480563.2221492669</v>
      </c>
      <c r="F23" s="74">
        <f>((F10*D10)+(F11*D11)+(F12*D12)+(F13*D13)+(F14*D14)+(D15*F15)+(D16*F16)+(D17*F17)+(D18*F18)+(D19*F19)+(D20*F20)+(D21*F21))/D23</f>
        <v>50.75054417300283</v>
      </c>
      <c r="G23" s="49">
        <f>((G10*D10)+(G11*D11)+(G12*D12)+(G13*D13)+(G14*D14)+(G15*D15)+(D16*G16)+(D17*G17)+(D18*G18)+(D19*G19)+(D20*G20)+(D21*G21))/D23</f>
        <v>1.6569422609432385</v>
      </c>
    </row>
    <row r="24" spans="2:7" ht="12.75">
      <c r="B24" s="5" t="s">
        <v>44</v>
      </c>
      <c r="C24" s="50"/>
      <c r="D24" s="50"/>
      <c r="E24" s="50"/>
      <c r="F24" s="50"/>
      <c r="G24" s="19"/>
    </row>
    <row r="25" spans="2:7" ht="5.25" customHeight="1">
      <c r="B25" s="5"/>
      <c r="C25" s="50"/>
      <c r="D25" s="50"/>
      <c r="E25" s="50"/>
      <c r="F25" s="50"/>
      <c r="G25" s="19"/>
    </row>
    <row r="26" spans="2:7" ht="15" thickBot="1">
      <c r="B26" s="23" t="s">
        <v>31</v>
      </c>
      <c r="C26" s="45"/>
      <c r="D26" s="45"/>
      <c r="E26" s="45"/>
      <c r="F26" s="45"/>
      <c r="G26" s="51"/>
    </row>
    <row r="27" spans="2:7" ht="12.75">
      <c r="B27" s="82" t="s">
        <v>2</v>
      </c>
      <c r="C27" s="62" t="s">
        <v>3</v>
      </c>
      <c r="D27" s="62" t="s">
        <v>4</v>
      </c>
      <c r="E27" s="63" t="s">
        <v>5</v>
      </c>
      <c r="F27" s="63" t="s">
        <v>6</v>
      </c>
      <c r="G27" s="64" t="s">
        <v>7</v>
      </c>
    </row>
    <row r="28" spans="2:7" ht="12.75">
      <c r="B28" s="83"/>
      <c r="C28" s="65" t="s">
        <v>8</v>
      </c>
      <c r="D28" s="65" t="s">
        <v>9</v>
      </c>
      <c r="E28" s="66" t="s">
        <v>10</v>
      </c>
      <c r="F28" s="66" t="s">
        <v>11</v>
      </c>
      <c r="G28" s="67" t="s">
        <v>32</v>
      </c>
    </row>
    <row r="29" spans="2:7" ht="12.75">
      <c r="B29" s="84"/>
      <c r="C29" s="68" t="s">
        <v>13</v>
      </c>
      <c r="D29" s="68" t="s">
        <v>14</v>
      </c>
      <c r="E29" s="69" t="s">
        <v>15</v>
      </c>
      <c r="F29" s="69" t="s">
        <v>16</v>
      </c>
      <c r="G29" s="70" t="s">
        <v>17</v>
      </c>
    </row>
    <row r="30" spans="2:7" ht="12.75">
      <c r="B30" s="20"/>
      <c r="C30" s="52"/>
      <c r="D30" s="52"/>
      <c r="E30" s="47"/>
      <c r="F30" s="52"/>
      <c r="G30" s="37"/>
    </row>
    <row r="31" spans="2:7" ht="12.75">
      <c r="B31" s="20" t="s">
        <v>18</v>
      </c>
      <c r="C31" s="46">
        <v>19</v>
      </c>
      <c r="D31" s="46">
        <v>88339765</v>
      </c>
      <c r="E31" s="48">
        <f>+D31/C31</f>
        <v>4649461.315789473</v>
      </c>
      <c r="F31" s="46">
        <v>360</v>
      </c>
      <c r="G31" s="72">
        <v>5.86</v>
      </c>
    </row>
    <row r="32" spans="2:7" ht="12.75">
      <c r="B32" s="20" t="s">
        <v>40</v>
      </c>
      <c r="C32" s="46">
        <v>2</v>
      </c>
      <c r="D32" s="46">
        <v>15619731</v>
      </c>
      <c r="E32" s="48">
        <f>+D32/C32</f>
        <v>7809865.5</v>
      </c>
      <c r="F32" s="46">
        <v>355</v>
      </c>
      <c r="G32" s="72">
        <v>5.57</v>
      </c>
    </row>
    <row r="33" spans="2:7" ht="12.75">
      <c r="B33" s="20" t="s">
        <v>28</v>
      </c>
      <c r="C33" s="46">
        <v>6</v>
      </c>
      <c r="D33" s="46">
        <v>21906076</v>
      </c>
      <c r="E33" s="48">
        <f>+D33/C33</f>
        <v>3651012.6666666665</v>
      </c>
      <c r="F33" s="46">
        <v>307</v>
      </c>
      <c r="G33" s="72">
        <v>4.94</v>
      </c>
    </row>
    <row r="34" spans="2:7" ht="13.5" thickBot="1">
      <c r="B34" s="21"/>
      <c r="C34" s="53"/>
      <c r="D34" s="54"/>
      <c r="E34" s="55"/>
      <c r="F34" s="56"/>
      <c r="G34" s="57"/>
    </row>
    <row r="35" spans="2:7" ht="13.5" thickBot="1">
      <c r="B35" s="18" t="s">
        <v>30</v>
      </c>
      <c r="C35" s="42">
        <f>SUM(C31:C33)</f>
        <v>27</v>
      </c>
      <c r="D35" s="42">
        <f>SUM(D31:D33)</f>
        <v>125865572</v>
      </c>
      <c r="E35" s="71">
        <f>D35/C35</f>
        <v>4661687.851851852</v>
      </c>
      <c r="F35" s="42">
        <f>(+F31*D31+F32*D32+F33*D33)/D35</f>
        <v>350.1552055632814</v>
      </c>
      <c r="G35" s="43">
        <f>+((+G31*D31)+(+G32*D32)+(+G33*D33))/D35</f>
        <v>5.663891473118639</v>
      </c>
    </row>
    <row r="36" spans="2:7" ht="3.75" customHeight="1">
      <c r="B36" s="45"/>
      <c r="C36" s="50"/>
      <c r="D36" s="50"/>
      <c r="E36" s="45"/>
      <c r="F36" s="45"/>
      <c r="G36" s="45"/>
    </row>
    <row r="37" spans="2:7" ht="12.75">
      <c r="B37" s="5" t="s">
        <v>34</v>
      </c>
      <c r="C37" s="58"/>
      <c r="D37" s="58"/>
      <c r="E37" s="59"/>
      <c r="F37" s="58"/>
      <c r="G37" s="58"/>
    </row>
    <row r="38" spans="2:7" ht="12.75">
      <c r="B38" s="5" t="s">
        <v>35</v>
      </c>
      <c r="C38" s="58"/>
      <c r="D38" s="58"/>
      <c r="E38" s="58"/>
      <c r="F38" s="58"/>
      <c r="G38" s="58"/>
    </row>
    <row r="39" spans="2:7" ht="12.75">
      <c r="B39" s="5" t="s">
        <v>36</v>
      </c>
      <c r="C39" s="58"/>
      <c r="D39" s="58"/>
      <c r="E39" s="58"/>
      <c r="F39" s="58"/>
      <c r="G39" s="60"/>
    </row>
    <row r="40" spans="2:7" ht="12.75">
      <c r="B40" s="5" t="s">
        <v>37</v>
      </c>
      <c r="C40" s="58"/>
      <c r="D40" s="58"/>
      <c r="E40" s="58"/>
      <c r="F40" s="58"/>
      <c r="G40" s="58"/>
    </row>
    <row r="41" spans="2:7" ht="12.75">
      <c r="B41" s="5" t="s">
        <v>38</v>
      </c>
      <c r="C41" s="58"/>
      <c r="D41" s="58"/>
      <c r="E41" s="58"/>
      <c r="F41" s="58"/>
      <c r="G41" s="58"/>
    </row>
    <row r="42" spans="2:7" ht="12.75">
      <c r="B42" s="86"/>
      <c r="C42" s="86"/>
      <c r="D42" s="86"/>
      <c r="E42" s="86"/>
      <c r="F42" s="86"/>
      <c r="G42" s="86"/>
    </row>
    <row r="43" spans="2:7" ht="12.75">
      <c r="B43" s="87"/>
      <c r="C43" s="88"/>
      <c r="D43" s="88"/>
      <c r="E43" s="88"/>
      <c r="F43" s="88"/>
      <c r="G43" s="89"/>
    </row>
    <row r="44" spans="2:7" ht="6" customHeight="1">
      <c r="B44" s="90"/>
      <c r="C44" s="91"/>
      <c r="D44" s="91"/>
      <c r="E44" s="90"/>
      <c r="F44" s="90"/>
      <c r="G44" s="90"/>
    </row>
    <row r="45" spans="2:7" ht="12.75">
      <c r="B45" s="92"/>
      <c r="C45" s="93"/>
      <c r="D45" s="93"/>
      <c r="E45" s="94"/>
      <c r="F45" s="93"/>
      <c r="G45" s="93"/>
    </row>
    <row r="46" spans="2:7" ht="12.75">
      <c r="B46" s="92"/>
      <c r="C46" s="93"/>
      <c r="D46" s="93"/>
      <c r="E46" s="93"/>
      <c r="F46" s="93"/>
      <c r="G46" s="93"/>
    </row>
    <row r="47" spans="2:7" ht="12.75">
      <c r="B47" s="92"/>
      <c r="C47" s="93"/>
      <c r="D47" s="93"/>
      <c r="E47" s="93"/>
      <c r="F47" s="93"/>
      <c r="G47" s="95"/>
    </row>
    <row r="48" spans="2:7" ht="12.75">
      <c r="B48" s="92"/>
      <c r="C48" s="93"/>
      <c r="D48" s="93"/>
      <c r="E48" s="93"/>
      <c r="F48" s="93"/>
      <c r="G48" s="93"/>
    </row>
    <row r="49" spans="2:7" ht="12.75">
      <c r="B49" s="92"/>
      <c r="C49" s="93"/>
      <c r="D49" s="93"/>
      <c r="E49" s="93"/>
      <c r="F49" s="93"/>
      <c r="G49" s="93"/>
    </row>
    <row r="50" spans="2:7" ht="12.75">
      <c r="B50" s="86"/>
      <c r="C50" s="86"/>
      <c r="D50" s="86"/>
      <c r="E50" s="86"/>
      <c r="F50" s="86"/>
      <c r="G50" s="86"/>
    </row>
  </sheetData>
  <sheetProtection/>
  <mergeCells count="4">
    <mergeCell ref="B6:B8"/>
    <mergeCell ref="B50:G50"/>
    <mergeCell ref="B27:B29"/>
    <mergeCell ref="B42:G42"/>
  </mergeCells>
  <printOptions/>
  <pageMargins left="0.7" right="0.7" top="0.75" bottom="0.75" header="0.3" footer="0.3"/>
  <pageSetup orientation="portrait" paperSize="9"/>
  <ignoredErrors>
    <ignoredError sqref="C29:G29 C8:G8" numberStoredAsText="1"/>
    <ignoredError sqref="C35:G35 C23:G2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G49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.28515625" style="0" customWidth="1"/>
    <col min="2" max="2" width="43.8515625" style="0" customWidth="1"/>
    <col min="3" max="7" width="14.7109375" style="0" customWidth="1"/>
  </cols>
  <sheetData>
    <row r="1" ht="5.25" customHeight="1"/>
    <row r="2" spans="2:7" ht="15.75">
      <c r="B2" s="4" t="s">
        <v>0</v>
      </c>
      <c r="C2" s="25"/>
      <c r="D2" s="25"/>
      <c r="E2" s="25"/>
      <c r="F2" s="25"/>
      <c r="G2" s="25"/>
    </row>
    <row r="3" spans="2:7" ht="15.75">
      <c r="B3" s="44" t="s">
        <v>51</v>
      </c>
      <c r="C3" s="25"/>
      <c r="D3" s="25"/>
      <c r="E3" s="25"/>
      <c r="F3" s="25"/>
      <c r="G3" s="25"/>
    </row>
    <row r="4" spans="2:7" ht="4.5" customHeight="1">
      <c r="B4" s="5"/>
      <c r="C4" s="45"/>
      <c r="D4" s="45"/>
      <c r="E4" s="45"/>
      <c r="F4" s="45"/>
      <c r="G4" s="45"/>
    </row>
    <row r="5" spans="2:7" ht="15" thickBot="1">
      <c r="B5" s="23" t="s">
        <v>1</v>
      </c>
      <c r="C5" s="23"/>
      <c r="D5" s="23"/>
      <c r="E5" s="23"/>
      <c r="F5" s="23"/>
      <c r="G5" s="23"/>
    </row>
    <row r="6" spans="2:7" ht="12.75">
      <c r="B6" s="82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8" t="s">
        <v>7</v>
      </c>
    </row>
    <row r="7" spans="2:7" ht="12.75">
      <c r="B7" s="83"/>
      <c r="C7" s="9" t="s">
        <v>8</v>
      </c>
      <c r="D7" s="9" t="s">
        <v>9</v>
      </c>
      <c r="E7" s="10" t="s">
        <v>10</v>
      </c>
      <c r="F7" s="10" t="s">
        <v>11</v>
      </c>
      <c r="G7" s="11" t="s">
        <v>12</v>
      </c>
    </row>
    <row r="8" spans="2:7" ht="12.75">
      <c r="B8" s="84"/>
      <c r="C8" s="12" t="s">
        <v>13</v>
      </c>
      <c r="D8" s="12" t="s">
        <v>14</v>
      </c>
      <c r="E8" s="12" t="s">
        <v>15</v>
      </c>
      <c r="F8" s="13" t="s">
        <v>16</v>
      </c>
      <c r="G8" s="14" t="s">
        <v>17</v>
      </c>
    </row>
    <row r="9" spans="2:7" ht="12.75">
      <c r="B9" s="26"/>
      <c r="C9" s="15"/>
      <c r="D9" s="15"/>
      <c r="E9" s="78"/>
      <c r="F9" s="79"/>
      <c r="G9" s="17"/>
    </row>
    <row r="10" spans="2:7" ht="12.75">
      <c r="B10" s="35" t="s">
        <v>18</v>
      </c>
      <c r="C10" s="46">
        <v>412</v>
      </c>
      <c r="D10" s="46">
        <v>360835816</v>
      </c>
      <c r="E10" s="46">
        <f aca="true" t="shared" si="0" ref="E10:E21">+D10/C10</f>
        <v>875815.0873786408</v>
      </c>
      <c r="F10" s="80">
        <v>49</v>
      </c>
      <c r="G10" s="72">
        <v>1.56</v>
      </c>
    </row>
    <row r="11" spans="2:7" ht="12.75">
      <c r="B11" s="35" t="s">
        <v>19</v>
      </c>
      <c r="C11" s="46">
        <v>317</v>
      </c>
      <c r="D11" s="46">
        <v>391917533</v>
      </c>
      <c r="E11" s="46">
        <f t="shared" si="0"/>
        <v>1236332.9116719244</v>
      </c>
      <c r="F11" s="80">
        <v>54</v>
      </c>
      <c r="G11" s="72">
        <v>1.94</v>
      </c>
    </row>
    <row r="12" spans="2:7" ht="12.75">
      <c r="B12" s="35" t="s">
        <v>20</v>
      </c>
      <c r="C12" s="46">
        <v>403</v>
      </c>
      <c r="D12" s="46">
        <v>346504454</v>
      </c>
      <c r="E12" s="46">
        <f t="shared" si="0"/>
        <v>859812.540942928</v>
      </c>
      <c r="F12" s="80">
        <v>40</v>
      </c>
      <c r="G12" s="72">
        <v>1.86</v>
      </c>
    </row>
    <row r="13" spans="2:7" ht="12.75">
      <c r="B13" s="35" t="s">
        <v>21</v>
      </c>
      <c r="C13" s="46">
        <v>20</v>
      </c>
      <c r="D13" s="46">
        <v>12189091</v>
      </c>
      <c r="E13" s="46">
        <f t="shared" si="0"/>
        <v>609454.55</v>
      </c>
      <c r="F13" s="80">
        <v>19</v>
      </c>
      <c r="G13" s="72">
        <v>1.53</v>
      </c>
    </row>
    <row r="14" spans="2:7" ht="12.75">
      <c r="B14" s="35" t="s">
        <v>22</v>
      </c>
      <c r="C14" s="46">
        <v>160</v>
      </c>
      <c r="D14" s="46">
        <v>142426395</v>
      </c>
      <c r="E14" s="46">
        <f t="shared" si="0"/>
        <v>890164.96875</v>
      </c>
      <c r="F14" s="80">
        <v>46</v>
      </c>
      <c r="G14" s="72">
        <v>1.99</v>
      </c>
    </row>
    <row r="15" spans="2:7" ht="12.75">
      <c r="B15" s="36" t="s">
        <v>39</v>
      </c>
      <c r="C15" s="46">
        <v>251</v>
      </c>
      <c r="D15" s="46">
        <v>195241866</v>
      </c>
      <c r="E15" s="46">
        <f t="shared" si="0"/>
        <v>777856.0398406375</v>
      </c>
      <c r="F15" s="80">
        <v>42</v>
      </c>
      <c r="G15" s="72">
        <v>1.89</v>
      </c>
    </row>
    <row r="16" spans="2:7" ht="12.75">
      <c r="B16" s="35" t="s">
        <v>43</v>
      </c>
      <c r="C16" s="46">
        <v>1503</v>
      </c>
      <c r="D16" s="46">
        <v>1731247727</v>
      </c>
      <c r="E16" s="46">
        <f t="shared" si="0"/>
        <v>1151861.4284763806</v>
      </c>
      <c r="F16" s="80">
        <v>55</v>
      </c>
      <c r="G16" s="72">
        <v>2.04</v>
      </c>
    </row>
    <row r="17" spans="2:7" ht="12.75">
      <c r="B17" s="35" t="s">
        <v>25</v>
      </c>
      <c r="C17" s="46">
        <v>87</v>
      </c>
      <c r="D17" s="46">
        <v>68871708</v>
      </c>
      <c r="E17" s="46">
        <f t="shared" si="0"/>
        <v>791628.8275862068</v>
      </c>
      <c r="F17" s="80">
        <v>51</v>
      </c>
      <c r="G17" s="72">
        <v>1.89</v>
      </c>
    </row>
    <row r="18" spans="2:7" ht="12.75">
      <c r="B18" s="36" t="s">
        <v>26</v>
      </c>
      <c r="C18" s="46">
        <v>401</v>
      </c>
      <c r="D18" s="46">
        <v>1413764480</v>
      </c>
      <c r="E18" s="46">
        <f t="shared" si="0"/>
        <v>3525597.2069825437</v>
      </c>
      <c r="F18" s="80">
        <v>56</v>
      </c>
      <c r="G18" s="72">
        <v>1.24</v>
      </c>
    </row>
    <row r="19" spans="2:7" ht="12.75">
      <c r="B19" s="36" t="s">
        <v>27</v>
      </c>
      <c r="C19" s="46">
        <v>506</v>
      </c>
      <c r="D19" s="46">
        <v>710363197</v>
      </c>
      <c r="E19" s="46">
        <f t="shared" si="0"/>
        <v>1403879.8359683794</v>
      </c>
      <c r="F19" s="80">
        <v>53</v>
      </c>
      <c r="G19" s="72">
        <v>1.95</v>
      </c>
    </row>
    <row r="20" spans="2:7" ht="12.75">
      <c r="B20" s="35" t="s">
        <v>28</v>
      </c>
      <c r="C20" s="46">
        <v>75</v>
      </c>
      <c r="D20" s="46">
        <v>198844556</v>
      </c>
      <c r="E20" s="46">
        <f t="shared" si="0"/>
        <v>2651260.7466666666</v>
      </c>
      <c r="F20" s="80">
        <v>44</v>
      </c>
      <c r="G20" s="72">
        <v>1.69</v>
      </c>
    </row>
    <row r="21" spans="2:7" ht="12.75">
      <c r="B21" s="35" t="s">
        <v>29</v>
      </c>
      <c r="C21" s="46">
        <v>345</v>
      </c>
      <c r="D21" s="46">
        <v>229415265</v>
      </c>
      <c r="E21" s="48">
        <f t="shared" si="0"/>
        <v>664971.7826086957</v>
      </c>
      <c r="F21" s="46">
        <v>54</v>
      </c>
      <c r="G21" s="72">
        <v>1.72</v>
      </c>
    </row>
    <row r="22" spans="2:7" ht="13.5" thickBot="1">
      <c r="B22" s="73"/>
      <c r="C22" s="46"/>
      <c r="D22" s="81"/>
      <c r="E22" s="48"/>
      <c r="F22" s="46"/>
      <c r="G22" s="72"/>
    </row>
    <row r="23" spans="2:7" ht="13.5" thickBot="1">
      <c r="B23" s="18" t="s">
        <v>30</v>
      </c>
      <c r="C23" s="74">
        <f>SUM(C10:C21)</f>
        <v>4480</v>
      </c>
      <c r="D23" s="74">
        <f>SUM(D10:D21)</f>
        <v>5801622088</v>
      </c>
      <c r="E23" s="74">
        <f>D23/C23</f>
        <v>1295004.9303571428</v>
      </c>
      <c r="F23" s="74">
        <f>((F10*D10)+(F11*D11)+(F12*D12)+(F13*D13)+(F14*D14)+(D15*F15)+(D16*F16)+(D17*F17)+(D18*F18)+(D19*F19)+(D20*F20)+(D21*F21))/D23</f>
        <v>52.46408121179919</v>
      </c>
      <c r="G23" s="49">
        <f>((G10*D10)+(G11*D11)+(G12*D12)+(G13*D13)+(G14*D14)+(G15*D15)+(D16*G16)+(D17*G17)+(D18*G18)+(D19*G19)+(D20*G20)+(D21*G21))/D23</f>
        <v>1.7528955894015823</v>
      </c>
    </row>
    <row r="24" spans="2:7" ht="12.75">
      <c r="B24" s="5" t="s">
        <v>44</v>
      </c>
      <c r="C24" s="50"/>
      <c r="D24" s="50"/>
      <c r="E24" s="50"/>
      <c r="F24" s="50"/>
      <c r="G24" s="19"/>
    </row>
    <row r="25" spans="2:7" ht="6" customHeight="1">
      <c r="B25" s="5"/>
      <c r="C25" s="50"/>
      <c r="D25" s="50"/>
      <c r="E25" s="50"/>
      <c r="F25" s="50"/>
      <c r="G25" s="19"/>
    </row>
    <row r="26" spans="2:7" ht="15" thickBot="1">
      <c r="B26" s="23" t="s">
        <v>31</v>
      </c>
      <c r="C26" s="45"/>
      <c r="D26" s="45"/>
      <c r="E26" s="45"/>
      <c r="F26" s="45"/>
      <c r="G26" s="51"/>
    </row>
    <row r="27" spans="2:7" ht="12.75">
      <c r="B27" s="82" t="s">
        <v>2</v>
      </c>
      <c r="C27" s="62" t="s">
        <v>3</v>
      </c>
      <c r="D27" s="62" t="s">
        <v>4</v>
      </c>
      <c r="E27" s="63" t="s">
        <v>5</v>
      </c>
      <c r="F27" s="63" t="s">
        <v>6</v>
      </c>
      <c r="G27" s="64" t="s">
        <v>7</v>
      </c>
    </row>
    <row r="28" spans="2:7" ht="12.75">
      <c r="B28" s="83"/>
      <c r="C28" s="65" t="s">
        <v>8</v>
      </c>
      <c r="D28" s="65" t="s">
        <v>9</v>
      </c>
      <c r="E28" s="66" t="s">
        <v>10</v>
      </c>
      <c r="F28" s="66" t="s">
        <v>11</v>
      </c>
      <c r="G28" s="67" t="s">
        <v>32</v>
      </c>
    </row>
    <row r="29" spans="2:7" ht="12.75">
      <c r="B29" s="84"/>
      <c r="C29" s="68" t="s">
        <v>13</v>
      </c>
      <c r="D29" s="68" t="s">
        <v>14</v>
      </c>
      <c r="E29" s="69" t="s">
        <v>15</v>
      </c>
      <c r="F29" s="69" t="s">
        <v>16</v>
      </c>
      <c r="G29" s="70" t="s">
        <v>17</v>
      </c>
    </row>
    <row r="30" spans="2:7" ht="12.75">
      <c r="B30" s="20"/>
      <c r="C30" s="52"/>
      <c r="D30" s="52"/>
      <c r="E30" s="47"/>
      <c r="F30" s="52"/>
      <c r="G30" s="37"/>
    </row>
    <row r="31" spans="2:7" ht="12.75">
      <c r="B31" s="20" t="s">
        <v>18</v>
      </c>
      <c r="C31" s="46">
        <v>28</v>
      </c>
      <c r="D31" s="46">
        <v>147674980</v>
      </c>
      <c r="E31" s="48">
        <f>+D31/C31</f>
        <v>5274106.428571428</v>
      </c>
      <c r="F31" s="46">
        <v>355</v>
      </c>
      <c r="G31" s="72">
        <v>5.81</v>
      </c>
    </row>
    <row r="32" spans="2:7" ht="12.75">
      <c r="B32" s="20" t="s">
        <v>40</v>
      </c>
      <c r="C32" s="46">
        <v>2</v>
      </c>
      <c r="D32" s="46">
        <v>35429594</v>
      </c>
      <c r="E32" s="48">
        <f>+D32/C32</f>
        <v>17714797</v>
      </c>
      <c r="F32" s="46">
        <v>335</v>
      </c>
      <c r="G32" s="72">
        <v>5.6</v>
      </c>
    </row>
    <row r="33" spans="2:7" ht="12.75">
      <c r="B33" s="20" t="s">
        <v>28</v>
      </c>
      <c r="C33" s="46">
        <v>3</v>
      </c>
      <c r="D33" s="46">
        <v>8217740</v>
      </c>
      <c r="E33" s="48">
        <f>+D33/C33</f>
        <v>2739246.6666666665</v>
      </c>
      <c r="F33" s="46">
        <v>332</v>
      </c>
      <c r="G33" s="72">
        <v>4.68</v>
      </c>
    </row>
    <row r="34" spans="2:7" ht="13.5" thickBot="1">
      <c r="B34" s="21"/>
      <c r="C34" s="53"/>
      <c r="D34" s="54"/>
      <c r="E34" s="55"/>
      <c r="F34" s="56"/>
      <c r="G34" s="57"/>
    </row>
    <row r="35" spans="2:7" ht="13.5" thickBot="1">
      <c r="B35" s="18" t="s">
        <v>30</v>
      </c>
      <c r="C35" s="42">
        <f>SUM(C31:C33)</f>
        <v>33</v>
      </c>
      <c r="D35" s="42">
        <f>SUM(D31:D33)</f>
        <v>191322314</v>
      </c>
      <c r="E35" s="71">
        <f>D35/C35</f>
        <v>5797645.878787879</v>
      </c>
      <c r="F35" s="42">
        <f>(+F31*D31+F32*D32+F33*D33)/D35</f>
        <v>350.30844112621384</v>
      </c>
      <c r="G35" s="43">
        <f>+((+G31*D31)+(+G32*D32)+(+G33*D33))/D35+0.09</f>
        <v>5.81257548275315</v>
      </c>
    </row>
    <row r="36" spans="2:7" ht="6.75" customHeight="1">
      <c r="B36" s="45"/>
      <c r="C36" s="50"/>
      <c r="D36" s="50"/>
      <c r="E36" s="45"/>
      <c r="F36" s="45"/>
      <c r="G36" s="45"/>
    </row>
    <row r="37" spans="2:7" ht="12.75">
      <c r="B37" s="5" t="s">
        <v>34</v>
      </c>
      <c r="C37" s="58"/>
      <c r="D37" s="58"/>
      <c r="E37" s="59"/>
      <c r="F37" s="58"/>
      <c r="G37" s="58"/>
    </row>
    <row r="38" spans="2:7" ht="12.75">
      <c r="B38" s="5" t="s">
        <v>35</v>
      </c>
      <c r="C38" s="58"/>
      <c r="D38" s="58"/>
      <c r="E38" s="58"/>
      <c r="F38" s="58"/>
      <c r="G38" s="58"/>
    </row>
    <row r="39" spans="2:7" ht="12.75">
      <c r="B39" s="5" t="s">
        <v>36</v>
      </c>
      <c r="C39" s="58"/>
      <c r="D39" s="58"/>
      <c r="E39" s="58"/>
      <c r="F39" s="58"/>
      <c r="G39" s="60"/>
    </row>
    <row r="40" spans="2:7" ht="12.75">
      <c r="B40" s="5" t="s">
        <v>37</v>
      </c>
      <c r="C40" s="58"/>
      <c r="D40" s="58"/>
      <c r="E40" s="58"/>
      <c r="F40" s="58"/>
      <c r="G40" s="58"/>
    </row>
    <row r="41" spans="2:7" ht="12.75">
      <c r="B41" s="5" t="s">
        <v>38</v>
      </c>
      <c r="C41" s="58"/>
      <c r="D41" s="58"/>
      <c r="E41" s="58"/>
      <c r="F41" s="58"/>
      <c r="G41" s="58"/>
    </row>
    <row r="42" spans="2:7" ht="12.75">
      <c r="B42" s="85"/>
      <c r="C42" s="85"/>
      <c r="D42" s="85"/>
      <c r="E42" s="85"/>
      <c r="F42" s="85"/>
      <c r="G42" s="85"/>
    </row>
    <row r="43" spans="2:7" ht="12.75">
      <c r="B43" s="87"/>
      <c r="C43" s="88"/>
      <c r="D43" s="88"/>
      <c r="E43" s="88"/>
      <c r="F43" s="88"/>
      <c r="G43" s="89"/>
    </row>
    <row r="44" spans="2:7" ht="4.5" customHeight="1">
      <c r="B44" s="45"/>
      <c r="C44" s="50"/>
      <c r="D44" s="50"/>
      <c r="E44" s="45"/>
      <c r="F44" s="45"/>
      <c r="G44" s="45"/>
    </row>
    <row r="45" spans="2:7" ht="12.75">
      <c r="B45" s="5"/>
      <c r="C45" s="58"/>
      <c r="D45" s="58"/>
      <c r="E45" s="59"/>
      <c r="F45" s="58"/>
      <c r="G45" s="58"/>
    </row>
    <row r="46" spans="2:7" ht="12.75">
      <c r="B46" s="5"/>
      <c r="C46" s="58"/>
      <c r="D46" s="58"/>
      <c r="E46" s="58"/>
      <c r="F46" s="58"/>
      <c r="G46" s="58"/>
    </row>
    <row r="47" spans="2:7" ht="12.75">
      <c r="B47" s="5"/>
      <c r="C47" s="58"/>
      <c r="D47" s="58"/>
      <c r="E47" s="58"/>
      <c r="F47" s="58"/>
      <c r="G47" s="60"/>
    </row>
    <row r="48" spans="2:7" ht="12.75">
      <c r="B48" s="5"/>
      <c r="C48" s="58"/>
      <c r="D48" s="58"/>
      <c r="E48" s="58"/>
      <c r="F48" s="58"/>
      <c r="G48" s="58"/>
    </row>
    <row r="49" spans="2:7" ht="12.75">
      <c r="B49" s="5"/>
      <c r="C49" s="58"/>
      <c r="D49" s="58"/>
      <c r="E49" s="58"/>
      <c r="F49" s="58"/>
      <c r="G49" s="58"/>
    </row>
  </sheetData>
  <sheetProtection/>
  <mergeCells count="3">
    <mergeCell ref="B6:B8"/>
    <mergeCell ref="B27:B29"/>
    <mergeCell ref="B42:G42"/>
  </mergeCells>
  <printOptions/>
  <pageMargins left="0.7" right="0.7" top="0.75" bottom="0.75" header="0.3" footer="0.3"/>
  <pageSetup orientation="portrait" paperSize="9"/>
  <ignoredErrors>
    <ignoredError sqref="C29:G29 C8:G8" numberStoredAsText="1"/>
    <ignoredError sqref="C35:F35 C23:G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dacortes</dc:creator>
  <cp:keywords/>
  <dc:description/>
  <cp:lastModifiedBy>Seda Espejo Salvador</cp:lastModifiedBy>
  <cp:lastPrinted>2010-11-15T19:39:49Z</cp:lastPrinted>
  <dcterms:created xsi:type="dcterms:W3CDTF">2009-09-10T19:54:31Z</dcterms:created>
  <dcterms:modified xsi:type="dcterms:W3CDTF">2013-06-10T16:10:31Z</dcterms:modified>
  <cp:category/>
  <cp:version/>
  <cp:contentType/>
  <cp:contentStatus/>
</cp:coreProperties>
</file>