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9180" windowHeight="4125" tabRatio="842" activeTab="7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  <sheet name="Hoja2" sheetId="9" r:id="rId9"/>
  </sheets>
  <definedNames>
    <definedName name="_xlnm.Print_Area" localSheetId="0">'A-N° Sinies Denun'!$A$1:$E$28</definedName>
    <definedName name="_xlnm.Print_Area" localSheetId="1">'B-N° Sinies Pagad'!$A$1:$E$28</definedName>
    <definedName name="_xlnm.Print_Area" localSheetId="2">'C-N° Pers Sinies'!$A$1:$G$28</definedName>
    <definedName name="_xlnm.Print_Area" localSheetId="3">'D-Sinies Pag Direc'!$A$1:$H$57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<sst xmlns="http://schemas.openxmlformats.org/spreadsheetml/2006/main" count="146" uniqueCount="100">
  <si>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</si>
  <si>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</si>
  <si>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</si>
  <si>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</si>
  <si>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</si>
  <si>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</si>
  <si>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</si>
  <si>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</si>
  <si>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</si>
  <si>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</si>
  <si>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</si>
  <si>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</si>
  <si>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</si>
  <si>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</si>
  <si>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</si>
  <si>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</si>
  <si>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</si>
  <si>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</si>
  <si>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</si>
  <si>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</si>
  <si>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</si>
  <si>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</si>
  <si>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</si>
  <si>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</si>
  <si>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</si>
  <si>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</si>
  <si>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</si>
  <si>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</si>
  <si>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</si>
  <si>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</si>
  <si>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</si>
  <si>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</si>
  <si>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</si>
  <si>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</si>
  <si>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</si>
  <si>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</si>
  <si>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</si>
  <si>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</si>
  <si>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</si>
  <si>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</si>
  <si>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</si>
  <si>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</si>
  <si>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</si>
  <si>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</si>
  <si>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</si>
  <si>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</si>
  <si>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</si>
  <si>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</si>
  <si>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</si>
  <si>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</si>
  <si>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</si>
  <si>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</si>
  <si>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</si>
  <si>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</si>
  <si>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</si>
  <si>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</si>
  <si>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</si>
  <si>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</si>
  <si>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</si>
  <si>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</si>
  <si>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</si>
  <si>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</si>
  <si>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</si>
  <si>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</si>
  <si>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</si>
  <si>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</si>
  <si>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</si>
  <si>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</si>
  <si>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</si>
  <si>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</si>
  <si>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</si>
  <si>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</si>
  <si>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</si>
  <si>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</si>
  <si>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</si>
  <si>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</si>
  <si>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</si>
  <si>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</si>
  <si>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</si>
  <si>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</si>
  <si>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</si>
  <si>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</si>
  <si>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</si>
  <si>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</si>
  <si>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</si>
  <si>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</si>
  <si>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</si>
  <si>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</si>
  <si>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RSA</t>
  </si>
  <si>
    <t>HDI</t>
  </si>
  <si>
    <t>Zenit</t>
  </si>
  <si>
    <t>Mutual de Seguros</t>
  </si>
  <si>
    <t>BNP PARIBAS CARDIF</t>
  </si>
  <si>
    <t>AIG</t>
  </si>
  <si>
    <t>Magallanes</t>
  </si>
  <si>
    <t>Penta Security</t>
  </si>
  <si>
    <t>Cruz Blanca</t>
  </si>
  <si>
    <t xml:space="preserve">      (entre el 1 de enero y 30 de septiembre de 2014, montos expresados en miles de pesos de septiembre de 2014)</t>
  </si>
  <si>
    <t xml:space="preserve">      (entre el 1 de enero y  30 de septiembre de 2014)</t>
  </si>
  <si>
    <t>Chubb</t>
  </si>
</sst>
</file>

<file path=xl/styles.xml><?xml version="1.0" encoding="utf-8"?>
<styleSheet xmlns="http://schemas.openxmlformats.org/spreadsheetml/2006/main">
  <numFmts count="6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Ch$&quot;#,##0_);\(&quot;Ch$&quot;#,##0\)"/>
    <numFmt numFmtId="189" formatCode="&quot;Ch$&quot;#,##0_);[Red]\(&quot;Ch$&quot;#,##0\)"/>
    <numFmt numFmtId="190" formatCode="&quot;Ch$&quot;#,##0.00_);\(&quot;Ch$&quot;#,##0.00\)"/>
    <numFmt numFmtId="191" formatCode="&quot;Ch$&quot;#,##0.00_);[Red]\(&quot;Ch$&quot;#,##0.00\)"/>
    <numFmt numFmtId="192" formatCode="_(&quot;Ch$&quot;* #,##0_);_(&quot;Ch$&quot;* \(#,##0\);_(&quot;Ch$&quot;* &quot;-&quot;_);_(@_)"/>
    <numFmt numFmtId="193" formatCode="_(&quot;Ch$&quot;* #,##0.00_);_(&quot;Ch$&quot;* \(#,##0.00\);_(&quot;Ch$&quot;* &quot;-&quot;??_);_(@_)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#,##0&quot; Pts&quot;;\-#,##0&quot; Pts&quot;"/>
    <numFmt numFmtId="199" formatCode="#,##0&quot; Pts&quot;;[Red]\-#,##0&quot; Pts&quot;"/>
    <numFmt numFmtId="200" formatCode="#,##0.00&quot; Pts&quot;;\-#,##0.00&quot; Pts&quot;"/>
    <numFmt numFmtId="201" formatCode="#,##0.00&quot; Pts&quot;;[Red]\-#,##0.00&quot; Pts&quot;"/>
    <numFmt numFmtId="202" formatCode="#,##0.000;[Red]\-#,##0.000"/>
    <numFmt numFmtId="203" formatCode="#,##0.0000;[Red]\-#,##0.0000"/>
    <numFmt numFmtId="204" formatCode="#,##0.0;[Red]\-#,##0.0"/>
    <numFmt numFmtId="205" formatCode="0.0%"/>
    <numFmt numFmtId="206" formatCode="0.0000000"/>
    <numFmt numFmtId="207" formatCode="0.000000"/>
    <numFmt numFmtId="208" formatCode="0.00000"/>
    <numFmt numFmtId="209" formatCode="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#,##0.00000000000;[Red]\-#,##0.00000000000"/>
    <numFmt numFmtId="217" formatCode="#,##0.0"/>
    <numFmt numFmtId="218" formatCode="0.00000000"/>
    <numFmt numFmtId="219" formatCode="0.000000000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#,##0.0_);[Red]\(#,##0.0\)"/>
  </numFmts>
  <fonts count="51">
    <font>
      <sz val="10"/>
      <name val="Arial"/>
      <family val="0"/>
    </font>
    <font>
      <sz val="10"/>
      <name val="MS Sans Serif"/>
      <family val="2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10"/>
      <color indexed="56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Arial"/>
      <family val="2"/>
    </font>
    <font>
      <sz val="10"/>
      <color theme="3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>
        <color indexed="63"/>
      </bottom>
    </border>
    <border>
      <left>
        <color indexed="63"/>
      </left>
      <right style="hair">
        <color rgb="FFFF0000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>
        <color indexed="63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9">
    <xf numFmtId="0" fontId="0" fillId="0" borderId="0" xfId="0" applyAlignment="1">
      <alignment/>
    </xf>
    <xf numFmtId="3" fontId="3" fillId="0" borderId="10" xfId="57" applyNumberFormat="1" applyFont="1" applyBorder="1">
      <alignment/>
      <protection/>
    </xf>
    <xf numFmtId="0" fontId="4" fillId="0" borderId="0" xfId="60" applyFont="1" applyBorder="1" applyAlignment="1" quotePrefix="1">
      <alignment horizontal="left"/>
      <protection/>
    </xf>
    <xf numFmtId="3" fontId="3" fillId="0" borderId="10" xfId="59" applyNumberFormat="1" applyFont="1" applyBorder="1" applyAlignment="1" quotePrefix="1">
      <alignment horizontal="right"/>
      <protection/>
    </xf>
    <xf numFmtId="3" fontId="2" fillId="0" borderId="11" xfId="60" applyNumberFormat="1" applyFont="1" applyBorder="1" applyAlignment="1">
      <alignment horizontal="right"/>
      <protection/>
    </xf>
    <xf numFmtId="3" fontId="3" fillId="0" borderId="0" xfId="53" applyNumberFormat="1" applyFont="1" applyBorder="1" applyAlignment="1">
      <alignment/>
    </xf>
    <xf numFmtId="3" fontId="3" fillId="0" borderId="0" xfId="60" applyNumberFormat="1" applyFont="1" applyBorder="1">
      <alignment/>
      <protection/>
    </xf>
    <xf numFmtId="3" fontId="3" fillId="0" borderId="0" xfId="60" applyNumberFormat="1" applyFont="1" applyBorder="1" applyAlignment="1">
      <alignment horizontal="right"/>
      <protection/>
    </xf>
    <xf numFmtId="3" fontId="3" fillId="0" borderId="10" xfId="60" applyNumberFormat="1" applyFont="1" applyBorder="1" applyAlignment="1">
      <alignment horizontal="right"/>
      <protection/>
    </xf>
    <xf numFmtId="3" fontId="3" fillId="0" borderId="10" xfId="58" applyNumberFormat="1" applyFont="1" applyBorder="1">
      <alignment/>
      <protection/>
    </xf>
    <xf numFmtId="3" fontId="3" fillId="0" borderId="10" xfId="50" applyNumberFormat="1" applyFont="1" applyBorder="1" applyAlignment="1">
      <alignment/>
    </xf>
    <xf numFmtId="3" fontId="5" fillId="0" borderId="0" xfId="53" applyNumberFormat="1" applyFont="1" applyBorder="1" applyAlignment="1">
      <alignment/>
    </xf>
    <xf numFmtId="0" fontId="1" fillId="0" borderId="0" xfId="57" applyFont="1" applyAlignment="1" quotePrefix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6" fillId="0" borderId="0" xfId="57" applyFont="1" applyAlignment="1" quotePrefix="1">
      <alignment horizontal="left"/>
      <protection/>
    </xf>
    <xf numFmtId="38" fontId="1" fillId="0" borderId="0" xfId="57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8" fontId="1" fillId="0" borderId="12" xfId="50" applyNumberFormat="1" applyFont="1" applyBorder="1" applyAlignment="1">
      <alignment/>
    </xf>
    <xf numFmtId="38" fontId="1" fillId="0" borderId="13" xfId="50" applyNumberFormat="1" applyFont="1" applyBorder="1" applyAlignment="1">
      <alignment/>
    </xf>
    <xf numFmtId="38" fontId="1" fillId="0" borderId="13" xfId="57" applyNumberFormat="1" applyFont="1" applyBorder="1">
      <alignment/>
      <protection/>
    </xf>
    <xf numFmtId="0" fontId="8" fillId="0" borderId="14" xfId="57" applyFont="1" applyBorder="1">
      <alignment/>
      <protection/>
    </xf>
    <xf numFmtId="221" fontId="1" fillId="0" borderId="15" xfId="50" applyNumberFormat="1" applyFont="1" applyBorder="1" applyAlignment="1">
      <alignment/>
    </xf>
    <xf numFmtId="38" fontId="1" fillId="0" borderId="15" xfId="57" applyNumberFormat="1" applyFont="1" applyBorder="1">
      <alignment/>
      <protection/>
    </xf>
    <xf numFmtId="221" fontId="1" fillId="0" borderId="0" xfId="50" applyNumberFormat="1" applyFont="1" applyBorder="1" applyAlignment="1">
      <alignment/>
    </xf>
    <xf numFmtId="0" fontId="8" fillId="0" borderId="0" xfId="57" applyFont="1" applyBorder="1">
      <alignment/>
      <protection/>
    </xf>
    <xf numFmtId="0" fontId="1" fillId="0" borderId="0" xfId="58" applyFont="1" applyAlignment="1" quotePrefix="1">
      <alignment horizontal="left"/>
      <protection/>
    </xf>
    <xf numFmtId="0" fontId="1" fillId="0" borderId="0" xfId="58" applyFont="1">
      <alignment/>
      <protection/>
    </xf>
    <xf numFmtId="0" fontId="1" fillId="0" borderId="12" xfId="58" applyFont="1" applyBorder="1">
      <alignment/>
      <protection/>
    </xf>
    <xf numFmtId="38" fontId="1" fillId="0" borderId="13" xfId="51" applyNumberFormat="1" applyFont="1" applyBorder="1" applyAlignment="1">
      <alignment/>
    </xf>
    <xf numFmtId="38" fontId="1" fillId="0" borderId="13" xfId="58" applyNumberFormat="1" applyFont="1" applyBorder="1">
      <alignment/>
      <protection/>
    </xf>
    <xf numFmtId="0" fontId="1" fillId="0" borderId="13" xfId="58" applyFont="1" applyBorder="1">
      <alignment/>
      <protection/>
    </xf>
    <xf numFmtId="38" fontId="1" fillId="0" borderId="0" xfId="58" applyNumberFormat="1" applyFont="1">
      <alignment/>
      <protection/>
    </xf>
    <xf numFmtId="3" fontId="1" fillId="0" borderId="0" xfId="58" applyNumberFormat="1" applyFont="1">
      <alignment/>
      <protection/>
    </xf>
    <xf numFmtId="0" fontId="8" fillId="0" borderId="14" xfId="58" applyFont="1" applyBorder="1">
      <alignment/>
      <protection/>
    </xf>
    <xf numFmtId="221" fontId="1" fillId="0" borderId="15" xfId="51" applyNumberFormat="1" applyFont="1" applyBorder="1" applyAlignment="1">
      <alignment/>
    </xf>
    <xf numFmtId="38" fontId="1" fillId="0" borderId="15" xfId="58" applyNumberFormat="1" applyFont="1" applyBorder="1">
      <alignment/>
      <protection/>
    </xf>
    <xf numFmtId="0" fontId="1" fillId="0" borderId="15" xfId="58" applyFont="1" applyBorder="1">
      <alignment/>
      <protection/>
    </xf>
    <xf numFmtId="209" fontId="1" fillId="0" borderId="0" xfId="58" applyNumberFormat="1" applyFont="1">
      <alignment/>
      <protection/>
    </xf>
    <xf numFmtId="0" fontId="1" fillId="0" borderId="0" xfId="59" applyFont="1" applyAlignment="1" quotePrefix="1">
      <alignment horizontal="left"/>
      <protection/>
    </xf>
    <xf numFmtId="0" fontId="1" fillId="0" borderId="0" xfId="59" applyFont="1">
      <alignment/>
      <protection/>
    </xf>
    <xf numFmtId="38" fontId="1" fillId="0" borderId="12" xfId="52" applyNumberFormat="1" applyFont="1" applyBorder="1" applyAlignment="1">
      <alignment/>
    </xf>
    <xf numFmtId="38" fontId="1" fillId="0" borderId="13" xfId="52" applyNumberFormat="1" applyFont="1" applyBorder="1" applyAlignment="1">
      <alignment/>
    </xf>
    <xf numFmtId="38" fontId="1" fillId="0" borderId="13" xfId="59" applyNumberFormat="1" applyFont="1" applyBorder="1">
      <alignment/>
      <protection/>
    </xf>
    <xf numFmtId="0" fontId="1" fillId="0" borderId="13" xfId="59" applyFont="1" applyBorder="1">
      <alignment/>
      <protection/>
    </xf>
    <xf numFmtId="0" fontId="8" fillId="0" borderId="14" xfId="59" applyFont="1" applyBorder="1">
      <alignment/>
      <protection/>
    </xf>
    <xf numFmtId="221" fontId="1" fillId="0" borderId="15" xfId="52" applyNumberFormat="1" applyFont="1" applyBorder="1" applyAlignment="1">
      <alignment/>
    </xf>
    <xf numFmtId="38" fontId="1" fillId="0" borderId="15" xfId="59" applyNumberFormat="1" applyFont="1" applyBorder="1">
      <alignment/>
      <protection/>
    </xf>
    <xf numFmtId="0" fontId="1" fillId="0" borderId="15" xfId="59" applyFont="1" applyBorder="1">
      <alignment/>
      <protection/>
    </xf>
    <xf numFmtId="3" fontId="1" fillId="0" borderId="0" xfId="59" applyNumberFormat="1" applyFont="1">
      <alignment/>
      <protection/>
    </xf>
    <xf numFmtId="0" fontId="1" fillId="0" borderId="0" xfId="60" applyFont="1" applyAlignment="1" quotePrefix="1">
      <alignment horizontal="left"/>
      <protection/>
    </xf>
    <xf numFmtId="0" fontId="1" fillId="0" borderId="0" xfId="60" applyFont="1">
      <alignment/>
      <protection/>
    </xf>
    <xf numFmtId="0" fontId="5" fillId="0" borderId="0" xfId="60" applyFont="1" applyBorder="1" applyAlignment="1" quotePrefix="1">
      <alignment horizontal="left"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 quotePrefix="1">
      <alignment horizontal="left"/>
      <protection/>
    </xf>
    <xf numFmtId="0" fontId="1" fillId="0" borderId="16" xfId="60" applyFont="1" applyBorder="1" applyAlignment="1" quotePrefix="1">
      <alignment horizontal="left"/>
      <protection/>
    </xf>
    <xf numFmtId="0" fontId="6" fillId="0" borderId="17" xfId="60" applyFont="1" applyBorder="1" applyAlignment="1" quotePrefix="1">
      <alignment horizontal="left"/>
      <protection/>
    </xf>
    <xf numFmtId="0" fontId="1" fillId="0" borderId="17" xfId="60" applyFont="1" applyBorder="1">
      <alignment/>
      <protection/>
    </xf>
    <xf numFmtId="0" fontId="1" fillId="0" borderId="18" xfId="60" applyFont="1" applyBorder="1">
      <alignment/>
      <protection/>
    </xf>
    <xf numFmtId="0" fontId="7" fillId="0" borderId="19" xfId="60" applyFont="1" applyBorder="1">
      <alignment/>
      <protection/>
    </xf>
    <xf numFmtId="0" fontId="7" fillId="0" borderId="0" xfId="60" applyFont="1" applyBorder="1" applyAlignment="1">
      <alignment horizontal="right"/>
      <protection/>
    </xf>
    <xf numFmtId="0" fontId="7" fillId="0" borderId="20" xfId="60" applyFont="1" applyBorder="1" applyAlignment="1">
      <alignment horizontal="right"/>
      <protection/>
    </xf>
    <xf numFmtId="0" fontId="1" fillId="0" borderId="21" xfId="60" applyFont="1" applyBorder="1">
      <alignment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3" fontId="1" fillId="0" borderId="0" xfId="60" applyNumberFormat="1" applyFont="1">
      <alignment/>
      <protection/>
    </xf>
    <xf numFmtId="0" fontId="1" fillId="0" borderId="12" xfId="60" applyFont="1" applyBorder="1">
      <alignment/>
      <protection/>
    </xf>
    <xf numFmtId="38" fontId="1" fillId="0" borderId="13" xfId="53" applyNumberFormat="1" applyFont="1" applyBorder="1" applyAlignment="1">
      <alignment/>
    </xf>
    <xf numFmtId="38" fontId="1" fillId="0" borderId="13" xfId="60" applyNumberFormat="1" applyFont="1" applyBorder="1">
      <alignment/>
      <protection/>
    </xf>
    <xf numFmtId="38" fontId="1" fillId="0" borderId="13" xfId="60" applyNumberFormat="1" applyFont="1" applyBorder="1" applyAlignment="1">
      <alignment horizontal="right"/>
      <protection/>
    </xf>
    <xf numFmtId="38" fontId="1" fillId="0" borderId="24" xfId="60" applyNumberFormat="1" applyFont="1" applyBorder="1" applyAlignment="1">
      <alignment horizontal="right"/>
      <protection/>
    </xf>
    <xf numFmtId="0" fontId="3" fillId="0" borderId="25" xfId="60" applyFont="1" applyBorder="1">
      <alignment/>
      <protection/>
    </xf>
    <xf numFmtId="38" fontId="1" fillId="0" borderId="0" xfId="60" applyNumberFormat="1" applyFont="1">
      <alignment/>
      <protection/>
    </xf>
    <xf numFmtId="0" fontId="8" fillId="0" borderId="14" xfId="60" applyFont="1" applyBorder="1">
      <alignment/>
      <protection/>
    </xf>
    <xf numFmtId="221" fontId="1" fillId="0" borderId="15" xfId="53" applyNumberFormat="1" applyFont="1" applyBorder="1" applyAlignment="1">
      <alignment/>
    </xf>
    <xf numFmtId="38" fontId="1" fillId="0" borderId="15" xfId="60" applyNumberFormat="1" applyFont="1" applyBorder="1">
      <alignment/>
      <protection/>
    </xf>
    <xf numFmtId="38" fontId="1" fillId="0" borderId="15" xfId="60" applyNumberFormat="1" applyFont="1" applyBorder="1" applyAlignment="1">
      <alignment horizontal="right"/>
      <protection/>
    </xf>
    <xf numFmtId="0" fontId="1" fillId="0" borderId="15" xfId="60" applyFont="1" applyBorder="1">
      <alignment/>
      <protection/>
    </xf>
    <xf numFmtId="0" fontId="1" fillId="0" borderId="26" xfId="60" applyFont="1" applyBorder="1">
      <alignment/>
      <protection/>
    </xf>
    <xf numFmtId="0" fontId="1" fillId="0" borderId="0" xfId="60" applyFont="1" applyBorder="1" applyAlignment="1" quotePrefix="1">
      <alignment horizontal="left"/>
      <protection/>
    </xf>
    <xf numFmtId="0" fontId="1" fillId="0" borderId="27" xfId="60" applyFont="1" applyBorder="1" applyAlignment="1" quotePrefix="1">
      <alignment horizontal="left"/>
      <protection/>
    </xf>
    <xf numFmtId="0" fontId="7" fillId="0" borderId="28" xfId="60" applyFont="1" applyBorder="1">
      <alignment/>
      <protection/>
    </xf>
    <xf numFmtId="0" fontId="1" fillId="0" borderId="29" xfId="60" applyFont="1" applyBorder="1">
      <alignment/>
      <protection/>
    </xf>
    <xf numFmtId="0" fontId="3" fillId="0" borderId="14" xfId="60" applyFont="1" applyBorder="1">
      <alignment/>
      <protection/>
    </xf>
    <xf numFmtId="38" fontId="1" fillId="0" borderId="15" xfId="53" applyNumberFormat="1" applyFont="1" applyBorder="1" applyAlignment="1">
      <alignment/>
    </xf>
    <xf numFmtId="38" fontId="1" fillId="0" borderId="26" xfId="60" applyNumberFormat="1" applyFont="1" applyBorder="1" applyAlignment="1">
      <alignment horizontal="right"/>
      <protection/>
    </xf>
    <xf numFmtId="3" fontId="1" fillId="0" borderId="13" xfId="60" applyNumberFormat="1" applyFont="1" applyBorder="1" applyAlignment="1">
      <alignment horizontal="right"/>
      <protection/>
    </xf>
    <xf numFmtId="0" fontId="1" fillId="0" borderId="14" xfId="60" applyFont="1" applyBorder="1">
      <alignment/>
      <protection/>
    </xf>
    <xf numFmtId="0" fontId="1" fillId="0" borderId="0" xfId="57" applyFont="1" applyAlignment="1">
      <alignment horizontal="left"/>
      <protection/>
    </xf>
    <xf numFmtId="0" fontId="2" fillId="0" borderId="28" xfId="57" applyNumberFormat="1" applyFont="1" applyBorder="1" applyAlignment="1">
      <alignment horizontal="left"/>
      <protection/>
    </xf>
    <xf numFmtId="0" fontId="2" fillId="0" borderId="28" xfId="57" applyNumberFormat="1" applyFont="1" applyBorder="1" applyAlignment="1" quotePrefix="1">
      <alignment horizontal="left"/>
      <protection/>
    </xf>
    <xf numFmtId="0" fontId="7" fillId="0" borderId="0" xfId="60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3" fillId="0" borderId="0" xfId="59" applyNumberFormat="1" applyFont="1" applyBorder="1">
      <alignment/>
      <protection/>
    </xf>
    <xf numFmtId="0" fontId="9" fillId="0" borderId="0" xfId="57" applyFont="1" applyBorder="1" applyAlignment="1" quotePrefix="1">
      <alignment horizontal="left"/>
      <protection/>
    </xf>
    <xf numFmtId="0" fontId="3" fillId="0" borderId="0" xfId="57" applyFont="1">
      <alignment/>
      <protection/>
    </xf>
    <xf numFmtId="0" fontId="3" fillId="0" borderId="0" xfId="57" applyFont="1" applyBorder="1">
      <alignment/>
      <protection/>
    </xf>
    <xf numFmtId="3" fontId="3" fillId="0" borderId="30" xfId="57" applyNumberFormat="1" applyFont="1" applyBorder="1">
      <alignment/>
      <protection/>
    </xf>
    <xf numFmtId="38" fontId="3" fillId="0" borderId="24" xfId="57" applyNumberFormat="1" applyFont="1" applyBorder="1">
      <alignment/>
      <protection/>
    </xf>
    <xf numFmtId="38" fontId="3" fillId="0" borderId="26" xfId="57" applyNumberFormat="1" applyFont="1" applyBorder="1">
      <alignment/>
      <protection/>
    </xf>
    <xf numFmtId="38" fontId="3" fillId="0" borderId="0" xfId="57" applyNumberFormat="1" applyFont="1" applyBorder="1">
      <alignment/>
      <protection/>
    </xf>
    <xf numFmtId="3" fontId="3" fillId="0" borderId="11" xfId="57" applyNumberFormat="1" applyFont="1" applyFill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9" fillId="0" borderId="0" xfId="58" applyFont="1" applyAlignment="1" quotePrefix="1">
      <alignment horizontal="left"/>
      <protection/>
    </xf>
    <xf numFmtId="0" fontId="3" fillId="0" borderId="0" xfId="58" applyFont="1">
      <alignment/>
      <protection/>
    </xf>
    <xf numFmtId="3" fontId="3" fillId="0" borderId="11" xfId="58" applyNumberFormat="1" applyFont="1" applyBorder="1">
      <alignment/>
      <protection/>
    </xf>
    <xf numFmtId="0" fontId="3" fillId="0" borderId="24" xfId="58" applyFont="1" applyBorder="1">
      <alignment/>
      <protection/>
    </xf>
    <xf numFmtId="0" fontId="3" fillId="0" borderId="26" xfId="58" applyFont="1" applyBorder="1">
      <alignment/>
      <protection/>
    </xf>
    <xf numFmtId="0" fontId="3" fillId="0" borderId="0" xfId="59" applyFont="1">
      <alignment/>
      <protection/>
    </xf>
    <xf numFmtId="0" fontId="3" fillId="0" borderId="13" xfId="59" applyFont="1" applyBorder="1">
      <alignment/>
      <protection/>
    </xf>
    <xf numFmtId="0" fontId="3" fillId="0" borderId="15" xfId="59" applyFont="1" applyBorder="1">
      <alignment/>
      <protection/>
    </xf>
    <xf numFmtId="0" fontId="9" fillId="0" borderId="0" xfId="59" applyFont="1" applyAlignment="1" quotePrefix="1">
      <alignment horizontal="left"/>
      <protection/>
    </xf>
    <xf numFmtId="0" fontId="1" fillId="0" borderId="28" xfId="57" applyNumberFormat="1" applyFont="1" applyBorder="1" applyAlignment="1" quotePrefix="1">
      <alignment horizontal="left"/>
      <protection/>
    </xf>
    <xf numFmtId="38" fontId="3" fillId="0" borderId="0" xfId="59" applyNumberFormat="1" applyFont="1" applyBorder="1" applyAlignment="1">
      <alignment horizontal="right"/>
      <protection/>
    </xf>
    <xf numFmtId="3" fontId="3" fillId="0" borderId="11" xfId="59" applyNumberFormat="1" applyFont="1" applyBorder="1">
      <alignment/>
      <protection/>
    </xf>
    <xf numFmtId="0" fontId="3" fillId="0" borderId="24" xfId="59" applyFont="1" applyBorder="1">
      <alignment/>
      <protection/>
    </xf>
    <xf numFmtId="0" fontId="3" fillId="0" borderId="26" xfId="59" applyFont="1" applyBorder="1">
      <alignment/>
      <protection/>
    </xf>
    <xf numFmtId="3" fontId="3" fillId="0" borderId="11" xfId="59" applyNumberFormat="1" applyFont="1" applyBorder="1" applyAlignment="1" quotePrefix="1">
      <alignment horizontal="right"/>
      <protection/>
    </xf>
    <xf numFmtId="3" fontId="3" fillId="0" borderId="0" xfId="59" applyNumberFormat="1" applyFont="1">
      <alignment/>
      <protection/>
    </xf>
    <xf numFmtId="0" fontId="2" fillId="0" borderId="31" xfId="57" applyFont="1" applyBorder="1" applyAlignment="1">
      <alignment horizontal="left"/>
      <protection/>
    </xf>
    <xf numFmtId="0" fontId="2" fillId="0" borderId="31" xfId="57" applyFont="1" applyBorder="1" applyAlignment="1" quotePrefix="1">
      <alignment horizontal="left"/>
      <protection/>
    </xf>
    <xf numFmtId="0" fontId="2" fillId="0" borderId="31" xfId="57" applyFont="1" applyBorder="1">
      <alignment/>
      <protection/>
    </xf>
    <xf numFmtId="49" fontId="2" fillId="0" borderId="28" xfId="57" applyNumberFormat="1" applyFont="1" applyBorder="1" applyAlignment="1">
      <alignment horizontal="left"/>
      <protection/>
    </xf>
    <xf numFmtId="0" fontId="4" fillId="0" borderId="0" xfId="57" applyFont="1" applyAlignment="1" quotePrefix="1">
      <alignment horizontal="left"/>
      <protection/>
    </xf>
    <xf numFmtId="0" fontId="4" fillId="0" borderId="0" xfId="58" applyFont="1" applyAlignment="1" quotePrefix="1">
      <alignment horizontal="left"/>
      <protection/>
    </xf>
    <xf numFmtId="0" fontId="4" fillId="0" borderId="0" xfId="59" applyFont="1" applyAlignment="1" quotePrefix="1">
      <alignment horizontal="left"/>
      <protection/>
    </xf>
    <xf numFmtId="0" fontId="5" fillId="0" borderId="0" xfId="57" applyFont="1" applyAlignment="1" quotePrefix="1">
      <alignment horizontal="left"/>
      <protection/>
    </xf>
    <xf numFmtId="0" fontId="5" fillId="0" borderId="0" xfId="58" applyFont="1" applyAlignment="1" quotePrefix="1">
      <alignment horizontal="left"/>
      <protection/>
    </xf>
    <xf numFmtId="0" fontId="5" fillId="0" borderId="0" xfId="59" applyFont="1" applyAlignment="1" quotePrefix="1">
      <alignment horizontal="left"/>
      <protection/>
    </xf>
    <xf numFmtId="0" fontId="3" fillId="0" borderId="25" xfId="57" applyFont="1" applyBorder="1">
      <alignment/>
      <protection/>
    </xf>
    <xf numFmtId="3" fontId="3" fillId="0" borderId="0" xfId="50" applyNumberFormat="1" applyFont="1" applyBorder="1" applyAlignment="1">
      <alignment/>
    </xf>
    <xf numFmtId="3" fontId="3" fillId="0" borderId="0" xfId="57" applyNumberFormat="1" applyFont="1" applyBorder="1">
      <alignment/>
      <protection/>
    </xf>
    <xf numFmtId="0" fontId="3" fillId="0" borderId="25" xfId="58" applyFont="1" applyBorder="1">
      <alignment/>
      <protection/>
    </xf>
    <xf numFmtId="3" fontId="3" fillId="0" borderId="0" xfId="51" applyNumberFormat="1" applyFont="1" applyBorder="1" applyAlignment="1">
      <alignment/>
    </xf>
    <xf numFmtId="0" fontId="3" fillId="0" borderId="28" xfId="57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3" fillId="0" borderId="25" xfId="59" applyFont="1" applyBorder="1">
      <alignment/>
      <protection/>
    </xf>
    <xf numFmtId="3" fontId="3" fillId="0" borderId="0" xfId="52" applyNumberFormat="1" applyFont="1" applyBorder="1" applyAlignment="1">
      <alignment/>
    </xf>
    <xf numFmtId="0" fontId="7" fillId="0" borderId="27" xfId="57" applyFont="1" applyBorder="1" applyAlignment="1" quotePrefix="1">
      <alignment horizontal="left"/>
      <protection/>
    </xf>
    <xf numFmtId="0" fontId="7" fillId="0" borderId="17" xfId="57" applyFont="1" applyBorder="1" applyAlignment="1" quotePrefix="1">
      <alignment horizontal="right"/>
      <protection/>
    </xf>
    <xf numFmtId="0" fontId="7" fillId="0" borderId="18" xfId="57" applyFont="1" applyBorder="1" applyAlignment="1" quotePrefix="1">
      <alignment horizontal="right"/>
      <protection/>
    </xf>
    <xf numFmtId="0" fontId="7" fillId="0" borderId="28" xfId="57" applyFont="1" applyBorder="1">
      <alignment/>
      <protection/>
    </xf>
    <xf numFmtId="0" fontId="7" fillId="0" borderId="0" xfId="57" applyFont="1" applyBorder="1" applyAlignment="1">
      <alignment horizontal="right"/>
      <protection/>
    </xf>
    <xf numFmtId="0" fontId="7" fillId="0" borderId="0" xfId="57" applyFont="1" applyBorder="1" applyAlignment="1" quotePrefix="1">
      <alignment horizontal="right"/>
      <protection/>
    </xf>
    <xf numFmtId="0" fontId="7" fillId="0" borderId="20" xfId="57" applyFont="1" applyBorder="1" applyAlignment="1" quotePrefix="1">
      <alignment horizontal="right"/>
      <protection/>
    </xf>
    <xf numFmtId="0" fontId="7" fillId="0" borderId="29" xfId="57" applyFont="1" applyBorder="1">
      <alignment/>
      <protection/>
    </xf>
    <xf numFmtId="0" fontId="7" fillId="0" borderId="22" xfId="57" applyFont="1" applyBorder="1" applyAlignment="1" quotePrefix="1">
      <alignment horizontal="right"/>
      <protection/>
    </xf>
    <xf numFmtId="0" fontId="7" fillId="0" borderId="23" xfId="57" applyFont="1" applyBorder="1" applyAlignment="1" quotePrefix="1">
      <alignment horizontal="right"/>
      <protection/>
    </xf>
    <xf numFmtId="0" fontId="7" fillId="0" borderId="20" xfId="57" applyFont="1" applyBorder="1" applyAlignment="1">
      <alignment horizontal="right"/>
      <protection/>
    </xf>
    <xf numFmtId="0" fontId="7" fillId="0" borderId="27" xfId="58" applyFont="1" applyBorder="1" applyAlignment="1" quotePrefix="1">
      <alignment horizontal="left"/>
      <protection/>
    </xf>
    <xf numFmtId="0" fontId="7" fillId="0" borderId="17" xfId="58" applyFont="1" applyBorder="1" applyAlignment="1" quotePrefix="1">
      <alignment horizontal="right"/>
      <protection/>
    </xf>
    <xf numFmtId="0" fontId="7" fillId="0" borderId="32" xfId="58" applyFont="1" applyBorder="1" applyAlignment="1" quotePrefix="1">
      <alignment horizontal="left"/>
      <protection/>
    </xf>
    <xf numFmtId="0" fontId="7" fillId="0" borderId="17" xfId="58" applyFont="1" applyBorder="1" applyAlignment="1">
      <alignment horizontal="right"/>
      <protection/>
    </xf>
    <xf numFmtId="0" fontId="7" fillId="0" borderId="18" xfId="58" applyFont="1" applyBorder="1" applyAlignment="1" quotePrefix="1">
      <alignment horizontal="right"/>
      <protection/>
    </xf>
    <xf numFmtId="0" fontId="7" fillId="0" borderId="28" xfId="58" applyFont="1" applyBorder="1">
      <alignment/>
      <protection/>
    </xf>
    <xf numFmtId="0" fontId="7" fillId="0" borderId="0" xfId="58" applyFont="1" applyBorder="1" applyAlignment="1">
      <alignment horizontal="right"/>
      <protection/>
    </xf>
    <xf numFmtId="0" fontId="7" fillId="0" borderId="0" xfId="58" applyFont="1" applyBorder="1" applyAlignment="1" quotePrefix="1">
      <alignment horizontal="right"/>
      <protection/>
    </xf>
    <xf numFmtId="0" fontId="7" fillId="0" borderId="20" xfId="58" applyFont="1" applyBorder="1" applyAlignment="1" quotePrefix="1">
      <alignment horizontal="right"/>
      <protection/>
    </xf>
    <xf numFmtId="0" fontId="7" fillId="0" borderId="29" xfId="58" applyFont="1" applyBorder="1">
      <alignment/>
      <protection/>
    </xf>
    <xf numFmtId="0" fontId="7" fillId="0" borderId="22" xfId="58" applyFont="1" applyBorder="1" applyAlignment="1" quotePrefix="1">
      <alignment horizontal="right"/>
      <protection/>
    </xf>
    <xf numFmtId="0" fontId="7" fillId="0" borderId="23" xfId="58" applyFont="1" applyBorder="1" applyAlignment="1" quotePrefix="1">
      <alignment horizontal="right"/>
      <protection/>
    </xf>
    <xf numFmtId="0" fontId="7" fillId="0" borderId="27" xfId="59" applyFont="1" applyBorder="1" applyAlignment="1" quotePrefix="1">
      <alignment horizontal="left"/>
      <protection/>
    </xf>
    <xf numFmtId="0" fontId="7" fillId="0" borderId="32" xfId="59" applyFont="1" applyBorder="1" applyAlignment="1" quotePrefix="1">
      <alignment horizontal="left"/>
      <protection/>
    </xf>
    <xf numFmtId="0" fontId="7" fillId="0" borderId="32" xfId="59" applyFont="1" applyBorder="1">
      <alignment/>
      <protection/>
    </xf>
    <xf numFmtId="0" fontId="7" fillId="0" borderId="32" xfId="59" applyFont="1" applyBorder="1" applyAlignment="1" quotePrefix="1">
      <alignment horizontal="center"/>
      <protection/>
    </xf>
    <xf numFmtId="0" fontId="7" fillId="0" borderId="32" xfId="59" applyFont="1" applyBorder="1" applyAlignment="1">
      <alignment horizontal="center"/>
      <protection/>
    </xf>
    <xf numFmtId="0" fontId="7" fillId="0" borderId="17" xfId="59" applyFont="1" applyBorder="1" applyAlignment="1">
      <alignment horizontal="right"/>
      <protection/>
    </xf>
    <xf numFmtId="0" fontId="7" fillId="0" borderId="18" xfId="59" applyFont="1" applyBorder="1" applyAlignment="1" quotePrefix="1">
      <alignment horizontal="right"/>
      <protection/>
    </xf>
    <xf numFmtId="0" fontId="7" fillId="0" borderId="28" xfId="59" applyFont="1" applyBorder="1">
      <alignment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Border="1" applyAlignment="1" quotePrefix="1">
      <alignment horizontal="right"/>
      <protection/>
    </xf>
    <xf numFmtId="0" fontId="7" fillId="0" borderId="20" xfId="59" applyFont="1" applyBorder="1" applyAlignment="1">
      <alignment horizontal="right"/>
      <protection/>
    </xf>
    <xf numFmtId="0" fontId="7" fillId="0" borderId="29" xfId="59" applyFont="1" applyBorder="1">
      <alignment/>
      <protection/>
    </xf>
    <xf numFmtId="0" fontId="7" fillId="0" borderId="22" xfId="59" applyFont="1" applyBorder="1" applyAlignment="1">
      <alignment horizontal="right"/>
      <protection/>
    </xf>
    <xf numFmtId="0" fontId="7" fillId="0" borderId="22" xfId="59" applyFont="1" applyBorder="1" applyAlignment="1" quotePrefix="1">
      <alignment horizontal="right"/>
      <protection/>
    </xf>
    <xf numFmtId="0" fontId="7" fillId="0" borderId="22" xfId="59" applyFont="1" applyBorder="1">
      <alignment/>
      <protection/>
    </xf>
    <xf numFmtId="0" fontId="7" fillId="0" borderId="23" xfId="59" applyFont="1" applyBorder="1" applyAlignment="1" quotePrefix="1">
      <alignment horizontal="right"/>
      <protection/>
    </xf>
    <xf numFmtId="0" fontId="7" fillId="0" borderId="0" xfId="59" applyFont="1" applyAlignment="1">
      <alignment horizontal="right"/>
      <protection/>
    </xf>
    <xf numFmtId="0" fontId="7" fillId="0" borderId="20" xfId="59" applyFont="1" applyBorder="1" applyAlignment="1" quotePrefix="1">
      <alignment horizontal="right"/>
      <protection/>
    </xf>
    <xf numFmtId="0" fontId="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left"/>
      <protection/>
    </xf>
    <xf numFmtId="3" fontId="1" fillId="0" borderId="0" xfId="60" applyNumberFormat="1" applyFont="1" applyFill="1">
      <alignment/>
      <protection/>
    </xf>
    <xf numFmtId="0" fontId="1" fillId="0" borderId="0" xfId="59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60" applyNumberFormat="1" applyFont="1" applyBorder="1" applyAlignment="1">
      <alignment horizontal="right"/>
      <protection/>
    </xf>
    <xf numFmtId="0" fontId="1" fillId="0" borderId="0" xfId="60" applyFont="1" applyFill="1">
      <alignment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Border="1" applyAlignment="1">
      <alignment horizontal="right" vertical="center" wrapText="1"/>
    </xf>
    <xf numFmtId="3" fontId="1" fillId="0" borderId="0" xfId="60" applyNumberFormat="1" applyFont="1" applyFill="1">
      <alignment/>
      <protection/>
    </xf>
    <xf numFmtId="3" fontId="4" fillId="0" borderId="0" xfId="53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1" fillId="0" borderId="13" xfId="53" applyNumberFormat="1" applyFont="1" applyBorder="1" applyAlignment="1">
      <alignment horizontal="right"/>
    </xf>
    <xf numFmtId="3" fontId="1" fillId="0" borderId="13" xfId="53" applyNumberFormat="1" applyFont="1" applyBorder="1" applyAlignment="1">
      <alignment/>
    </xf>
    <xf numFmtId="3" fontId="1" fillId="0" borderId="13" xfId="60" applyNumberFormat="1" applyFont="1" applyBorder="1">
      <alignment/>
      <protection/>
    </xf>
    <xf numFmtId="3" fontId="1" fillId="0" borderId="24" xfId="60" applyNumberFormat="1" applyFont="1" applyBorder="1" applyAlignment="1">
      <alignment horizontal="right"/>
      <protection/>
    </xf>
    <xf numFmtId="3" fontId="49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3" fontId="4" fillId="0" borderId="33" xfId="53" applyNumberFormat="1" applyFont="1" applyBorder="1" applyAlignment="1">
      <alignment horizontal="right"/>
    </xf>
    <xf numFmtId="3" fontId="50" fillId="0" borderId="34" xfId="53" applyNumberFormat="1" applyFont="1" applyBorder="1" applyAlignment="1">
      <alignment horizontal="right"/>
    </xf>
    <xf numFmtId="3" fontId="50" fillId="0" borderId="35" xfId="53" applyNumberFormat="1" applyFont="1" applyBorder="1" applyAlignment="1">
      <alignment horizontal="right"/>
    </xf>
    <xf numFmtId="38" fontId="1" fillId="0" borderId="34" xfId="60" applyNumberFormat="1" applyFont="1" applyBorder="1" applyAlignment="1">
      <alignment horizontal="right"/>
      <protection/>
    </xf>
    <xf numFmtId="3" fontId="3" fillId="0" borderId="34" xfId="60" applyNumberFormat="1" applyFont="1" applyBorder="1" applyAlignment="1">
      <alignment horizontal="right"/>
      <protection/>
    </xf>
    <xf numFmtId="38" fontId="1" fillId="0" borderId="36" xfId="60" applyNumberFormat="1" applyFont="1" applyBorder="1" applyAlignment="1">
      <alignment horizontal="right"/>
      <protection/>
    </xf>
    <xf numFmtId="0" fontId="1" fillId="0" borderId="28" xfId="60" applyFont="1" applyBorder="1" applyAlignment="1" quotePrefix="1">
      <alignment horizontal="left"/>
      <protection/>
    </xf>
    <xf numFmtId="0" fontId="4" fillId="0" borderId="33" xfId="60" applyFont="1" applyBorder="1" applyAlignment="1" quotePrefix="1">
      <alignment horizontal="left"/>
      <protection/>
    </xf>
    <xf numFmtId="0" fontId="6" fillId="0" borderId="33" xfId="60" applyFont="1" applyBorder="1" applyAlignment="1" quotePrefix="1">
      <alignment horizontal="left"/>
      <protection/>
    </xf>
    <xf numFmtId="0" fontId="1" fillId="0" borderId="33" xfId="60" applyFont="1" applyBorder="1">
      <alignment/>
      <protection/>
    </xf>
    <xf numFmtId="0" fontId="1" fillId="0" borderId="37" xfId="60" applyFont="1" applyBorder="1">
      <alignment/>
      <protection/>
    </xf>
    <xf numFmtId="0" fontId="1" fillId="0" borderId="38" xfId="60" applyFont="1" applyBorder="1">
      <alignment/>
      <protection/>
    </xf>
    <xf numFmtId="0" fontId="7" fillId="0" borderId="34" xfId="60" applyFont="1" applyBorder="1" applyAlignment="1">
      <alignment horizontal="right"/>
      <protection/>
    </xf>
    <xf numFmtId="0" fontId="1" fillId="0" borderId="35" xfId="60" applyFont="1" applyBorder="1">
      <alignment/>
      <protection/>
    </xf>
    <xf numFmtId="0" fontId="2" fillId="0" borderId="28" xfId="57" applyNumberFormat="1" applyFont="1" applyFill="1" applyBorder="1" applyAlignment="1">
      <alignment horizontal="left"/>
      <protection/>
    </xf>
    <xf numFmtId="3" fontId="3" fillId="0" borderId="0" xfId="52" applyNumberFormat="1" applyFont="1" applyFill="1" applyBorder="1" applyAlignment="1">
      <alignment/>
    </xf>
    <xf numFmtId="3" fontId="3" fillId="0" borderId="11" xfId="59" applyNumberFormat="1" applyFont="1" applyFill="1" applyBorder="1" applyAlignment="1" quotePrefix="1">
      <alignment horizontal="right"/>
      <protection/>
    </xf>
    <xf numFmtId="0" fontId="7" fillId="0" borderId="32" xfId="59" applyFont="1" applyBorder="1" applyAlignment="1" quotePrefix="1">
      <alignment horizontal="center"/>
      <protection/>
    </xf>
    <xf numFmtId="0" fontId="7" fillId="0" borderId="32" xfId="59" applyFont="1" applyBorder="1" applyAlignment="1">
      <alignment horizont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SOAPAB" xfId="50"/>
    <cellStyle name="Millares_SOAPC" xfId="51"/>
    <cellStyle name="Millares_SOAPDE" xfId="52"/>
    <cellStyle name="Millares_SOAPFGH" xfId="53"/>
    <cellStyle name="Currency" xfId="54"/>
    <cellStyle name="Currency [0]" xfId="55"/>
    <cellStyle name="Neutral" xfId="56"/>
    <cellStyle name="Normal_SOAPAB" xfId="57"/>
    <cellStyle name="Normal_SOAPC" xfId="58"/>
    <cellStyle name="Normal_SOAPDE" xfId="59"/>
    <cellStyle name="Normal_SOAPFGH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119"/>
  <sheetViews>
    <sheetView zoomScalePageLayoutView="0" workbookViewId="0" topLeftCell="A1">
      <selection activeCell="A25" sqref="A25:IV25"/>
    </sheetView>
  </sheetViews>
  <sheetFormatPr defaultColWidth="11.421875" defaultRowHeight="12.75"/>
  <cols>
    <col min="1" max="1" width="22.421875" style="13" customWidth="1"/>
    <col min="2" max="4" width="13.7109375" style="13" customWidth="1"/>
    <col min="5" max="5" width="16.57421875" style="96" customWidth="1"/>
    <col min="6" max="16384" width="11.421875" style="13" customWidth="1"/>
  </cols>
  <sheetData>
    <row r="1" ht="12.75">
      <c r="A1" s="12"/>
    </row>
    <row r="2" ht="12.75">
      <c r="A2" s="12"/>
    </row>
    <row r="3" spans="1:5" ht="12.75">
      <c r="A3" s="95" t="s">
        <v>62</v>
      </c>
      <c r="B3" s="14"/>
      <c r="C3" s="14"/>
      <c r="D3" s="14"/>
      <c r="E3" s="97"/>
    </row>
    <row r="5" ht="12.75">
      <c r="A5" s="127" t="s">
        <v>63</v>
      </c>
    </row>
    <row r="6" spans="1:2" ht="12.75" customHeight="1">
      <c r="A6" s="124" t="s">
        <v>98</v>
      </c>
      <c r="B6" s="15"/>
    </row>
    <row r="7" spans="1:5" ht="12.75" customHeight="1">
      <c r="A7" s="140"/>
      <c r="B7" s="141" t="s">
        <v>47</v>
      </c>
      <c r="C7" s="141" t="s">
        <v>47</v>
      </c>
      <c r="D7" s="141" t="s">
        <v>47</v>
      </c>
      <c r="E7" s="142" t="s">
        <v>64</v>
      </c>
    </row>
    <row r="8" spans="1:5" ht="12.75" customHeight="1">
      <c r="A8" s="143" t="s">
        <v>1</v>
      </c>
      <c r="B8" s="144" t="s">
        <v>65</v>
      </c>
      <c r="C8" s="145" t="s">
        <v>23</v>
      </c>
      <c r="D8" s="144" t="s">
        <v>66</v>
      </c>
      <c r="E8" s="146" t="s">
        <v>67</v>
      </c>
    </row>
    <row r="9" spans="1:5" ht="12.75">
      <c r="A9" s="147"/>
      <c r="B9" s="148" t="s">
        <v>68</v>
      </c>
      <c r="C9" s="148" t="s">
        <v>69</v>
      </c>
      <c r="D9" s="148" t="s">
        <v>70</v>
      </c>
      <c r="E9" s="149" t="s">
        <v>71</v>
      </c>
    </row>
    <row r="10" spans="1:5" ht="12.75">
      <c r="A10" s="120" t="s">
        <v>93</v>
      </c>
      <c r="B10" s="17"/>
      <c r="C10" s="17">
        <v>2</v>
      </c>
      <c r="D10" s="18">
        <v>7</v>
      </c>
      <c r="E10" s="98">
        <f aca="true" t="shared" si="0" ref="E10:E15">SUM(B10:D10)</f>
        <v>9</v>
      </c>
    </row>
    <row r="11" spans="1:5" ht="12.75">
      <c r="A11" s="120" t="s">
        <v>86</v>
      </c>
      <c r="B11" s="17">
        <v>14</v>
      </c>
      <c r="C11" s="17"/>
      <c r="D11" s="18">
        <v>7480</v>
      </c>
      <c r="E11" s="98">
        <f t="shared" si="0"/>
        <v>7494</v>
      </c>
    </row>
    <row r="12" spans="1:5" ht="12.75">
      <c r="A12" s="120" t="s">
        <v>92</v>
      </c>
      <c r="B12" s="17">
        <v>45</v>
      </c>
      <c r="C12" s="17">
        <v>40</v>
      </c>
      <c r="D12" s="18">
        <v>1043</v>
      </c>
      <c r="E12" s="98">
        <f t="shared" si="0"/>
        <v>1128</v>
      </c>
    </row>
    <row r="13" spans="1:5" ht="12.75">
      <c r="A13" s="120" t="s">
        <v>9</v>
      </c>
      <c r="B13" s="17">
        <v>1</v>
      </c>
      <c r="C13" s="17">
        <v>0</v>
      </c>
      <c r="D13" s="18">
        <v>903</v>
      </c>
      <c r="E13" s="98">
        <f t="shared" si="0"/>
        <v>904</v>
      </c>
    </row>
    <row r="14" spans="1:5" ht="12.75">
      <c r="A14" s="120" t="s">
        <v>99</v>
      </c>
      <c r="B14" s="17"/>
      <c r="C14" s="17"/>
      <c r="D14" s="18">
        <v>8</v>
      </c>
      <c r="E14" s="98">
        <f t="shared" si="0"/>
        <v>8</v>
      </c>
    </row>
    <row r="15" spans="1:5" ht="12.75">
      <c r="A15" s="121" t="s">
        <v>82</v>
      </c>
      <c r="B15" s="17"/>
      <c r="C15" s="17"/>
      <c r="D15" s="18">
        <v>2050</v>
      </c>
      <c r="E15" s="98">
        <f t="shared" si="0"/>
        <v>2050</v>
      </c>
    </row>
    <row r="16" spans="1:5" ht="12.75">
      <c r="A16" s="121" t="s">
        <v>96</v>
      </c>
      <c r="B16" s="17">
        <v>1</v>
      </c>
      <c r="C16" s="17">
        <v>1</v>
      </c>
      <c r="D16" s="18">
        <v>144</v>
      </c>
      <c r="E16" s="98"/>
    </row>
    <row r="17" spans="1:5" ht="12.75">
      <c r="A17" s="120" t="s">
        <v>89</v>
      </c>
      <c r="B17" s="17"/>
      <c r="C17" s="17"/>
      <c r="D17" s="18">
        <v>2</v>
      </c>
      <c r="E17" s="98">
        <f aca="true" t="shared" si="1" ref="E17:E25">SUM(B17:D17)</f>
        <v>2</v>
      </c>
    </row>
    <row r="18" spans="1:5" ht="12.75">
      <c r="A18" s="120" t="s">
        <v>87</v>
      </c>
      <c r="B18" s="17"/>
      <c r="C18" s="17"/>
      <c r="D18" s="18">
        <v>28</v>
      </c>
      <c r="E18" s="98">
        <f t="shared" si="1"/>
        <v>28</v>
      </c>
    </row>
    <row r="19" spans="1:5" ht="12.75">
      <c r="A19" s="120" t="s">
        <v>94</v>
      </c>
      <c r="B19" s="17">
        <v>1</v>
      </c>
      <c r="C19" s="17"/>
      <c r="D19" s="18">
        <v>3120</v>
      </c>
      <c r="E19" s="98">
        <f t="shared" si="1"/>
        <v>3121</v>
      </c>
    </row>
    <row r="20" spans="1:5" ht="12.75">
      <c r="A20" s="122" t="s">
        <v>83</v>
      </c>
      <c r="B20" s="17">
        <v>11</v>
      </c>
      <c r="C20" s="17"/>
      <c r="D20" s="93">
        <v>2244</v>
      </c>
      <c r="E20" s="98">
        <f t="shared" si="1"/>
        <v>2255</v>
      </c>
    </row>
    <row r="21" spans="1:5" ht="12.75">
      <c r="A21" s="122" t="s">
        <v>91</v>
      </c>
      <c r="B21" s="17">
        <v>5</v>
      </c>
      <c r="C21" s="17"/>
      <c r="D21" s="93">
        <v>192</v>
      </c>
      <c r="E21" s="98">
        <f t="shared" si="1"/>
        <v>197</v>
      </c>
    </row>
    <row r="22" spans="1:5" ht="12.75">
      <c r="A22" s="122" t="s">
        <v>95</v>
      </c>
      <c r="B22" s="17">
        <v>15</v>
      </c>
      <c r="C22" s="17"/>
      <c r="D22" s="93">
        <v>5212</v>
      </c>
      <c r="E22" s="98">
        <f t="shared" si="1"/>
        <v>5227</v>
      </c>
    </row>
    <row r="23" spans="1:5" ht="12.75">
      <c r="A23" s="120" t="s">
        <v>10</v>
      </c>
      <c r="B23" s="17">
        <v>0</v>
      </c>
      <c r="C23" s="17">
        <v>25</v>
      </c>
      <c r="D23" s="18">
        <v>201</v>
      </c>
      <c r="E23" s="98">
        <f t="shared" si="1"/>
        <v>226</v>
      </c>
    </row>
    <row r="24" spans="1:5" ht="12.75">
      <c r="A24" s="120" t="s">
        <v>88</v>
      </c>
      <c r="B24" s="17"/>
      <c r="C24" s="17"/>
      <c r="D24" s="18">
        <v>1474</v>
      </c>
      <c r="E24" s="98">
        <f t="shared" si="1"/>
        <v>1474</v>
      </c>
    </row>
    <row r="25" spans="1:5" ht="12.75" customHeight="1">
      <c r="A25" s="120" t="s">
        <v>90</v>
      </c>
      <c r="B25" s="17"/>
      <c r="C25" s="17"/>
      <c r="D25" s="18">
        <v>135</v>
      </c>
      <c r="E25" s="98">
        <f t="shared" si="1"/>
        <v>135</v>
      </c>
    </row>
    <row r="26" spans="1:5" ht="12.75" customHeight="1">
      <c r="A26" s="19"/>
      <c r="B26" s="20"/>
      <c r="C26" s="21"/>
      <c r="D26" s="21">
        <v>135</v>
      </c>
      <c r="E26" s="99"/>
    </row>
    <row r="27" spans="1:5" ht="12.75" customHeight="1">
      <c r="A27" s="130" t="s">
        <v>11</v>
      </c>
      <c r="B27" s="131">
        <f>SUM(B10:B25)</f>
        <v>93</v>
      </c>
      <c r="C27" s="131">
        <f>SUM(C10:C25)</f>
        <v>68</v>
      </c>
      <c r="D27" s="131">
        <f>SUM(D10:D25)</f>
        <v>24243</v>
      </c>
      <c r="E27" s="10">
        <f>SUM(E10:E25)</f>
        <v>24258</v>
      </c>
    </row>
    <row r="28" spans="1:5" ht="12.75" customHeight="1">
      <c r="A28" s="22"/>
      <c r="B28" s="23"/>
      <c r="C28" s="24"/>
      <c r="D28" s="24"/>
      <c r="E28" s="100"/>
    </row>
    <row r="29" spans="2:5" ht="12.75" customHeight="1">
      <c r="B29" s="25"/>
      <c r="C29" s="16"/>
      <c r="D29" s="16"/>
      <c r="E29" s="101"/>
    </row>
    <row r="30" spans="1:5" ht="12.75" customHeight="1">
      <c r="A30" s="12"/>
      <c r="B30" s="25"/>
      <c r="C30" s="16"/>
      <c r="D30" s="16"/>
      <c r="E30" s="101"/>
    </row>
    <row r="31" spans="1:5" ht="12.75" customHeight="1">
      <c r="A31" s="26"/>
      <c r="B31" s="25"/>
      <c r="C31" s="16"/>
      <c r="D31" s="16"/>
      <c r="E31" s="101"/>
    </row>
    <row r="32" spans="1:5" ht="15.75">
      <c r="A32" s="26"/>
      <c r="B32" s="25"/>
      <c r="C32" s="16"/>
      <c r="D32" s="16"/>
      <c r="E32" s="101"/>
    </row>
    <row r="33" ht="12.75" customHeight="1"/>
    <row r="34" ht="12.75" customHeight="1"/>
    <row r="55" ht="12.75" customHeight="1"/>
    <row r="58" ht="409.5">
      <c r="A58" s="12"/>
    </row>
    <row r="119" spans="1:5" ht="15.75">
      <c r="A119" s="22"/>
      <c r="B119" s="23"/>
      <c r="C119" s="24"/>
      <c r="D119" s="24"/>
      <c r="E119" s="100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8"/>
  <sheetViews>
    <sheetView zoomScalePageLayoutView="0" workbookViewId="0" topLeftCell="A1">
      <selection activeCell="A25" sqref="A25:IV25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95" t="s">
        <v>62</v>
      </c>
    </row>
    <row r="4" spans="1:5" ht="12.75">
      <c r="A4" s="12"/>
      <c r="B4" s="13"/>
      <c r="C4" s="13"/>
      <c r="D4" s="13"/>
      <c r="E4" s="96"/>
    </row>
    <row r="5" spans="1:5" ht="12.75">
      <c r="A5" s="127" t="s">
        <v>72</v>
      </c>
      <c r="B5" s="13"/>
      <c r="C5" s="13"/>
      <c r="D5" s="13"/>
      <c r="E5" s="96"/>
    </row>
    <row r="6" spans="1:5" ht="12.75">
      <c r="A6" s="124" t="str">
        <f>'A-N° Sinies Denun'!A6</f>
        <v>      (entre el 1 de enero y  30 de septiembre de 2014)</v>
      </c>
      <c r="B6" s="103"/>
      <c r="C6" s="13"/>
      <c r="D6" s="13"/>
      <c r="E6" s="96"/>
    </row>
    <row r="7" spans="1:5" ht="12.75">
      <c r="A7" s="140"/>
      <c r="B7" s="141" t="s">
        <v>47</v>
      </c>
      <c r="C7" s="141" t="s">
        <v>47</v>
      </c>
      <c r="D7" s="141" t="s">
        <v>47</v>
      </c>
      <c r="E7" s="142" t="s">
        <v>35</v>
      </c>
    </row>
    <row r="8" spans="1:5" ht="12.75">
      <c r="A8" s="143" t="s">
        <v>1</v>
      </c>
      <c r="B8" s="144" t="s">
        <v>51</v>
      </c>
      <c r="C8" s="145" t="s">
        <v>73</v>
      </c>
      <c r="D8" s="144" t="s">
        <v>52</v>
      </c>
      <c r="E8" s="150"/>
    </row>
    <row r="9" spans="1:5" ht="12.75">
      <c r="A9" s="147"/>
      <c r="B9" s="148" t="s">
        <v>74</v>
      </c>
      <c r="C9" s="148" t="s">
        <v>75</v>
      </c>
      <c r="D9" s="148" t="s">
        <v>76</v>
      </c>
      <c r="E9" s="149" t="s">
        <v>77</v>
      </c>
    </row>
    <row r="10" spans="1:5" ht="12.75">
      <c r="A10" s="123" t="str">
        <f>'A-N° Sinies Denun'!A10</f>
        <v>AIG</v>
      </c>
      <c r="B10" s="18">
        <v>7</v>
      </c>
      <c r="C10" s="18"/>
      <c r="D10" s="18">
        <v>2</v>
      </c>
      <c r="E10" s="102">
        <f aca="true" t="shared" si="0" ref="E10:E25">SUM(B10:D10)</f>
        <v>9</v>
      </c>
    </row>
    <row r="11" spans="1:5" ht="12.75">
      <c r="A11" s="123" t="str">
        <f>'A-N° Sinies Denun'!A11</f>
        <v>Bci</v>
      </c>
      <c r="B11" s="18">
        <v>1864</v>
      </c>
      <c r="C11" s="18">
        <v>5290</v>
      </c>
      <c r="D11" s="18">
        <v>326</v>
      </c>
      <c r="E11" s="102">
        <f t="shared" si="0"/>
        <v>7480</v>
      </c>
    </row>
    <row r="12" spans="1:5" ht="12.75">
      <c r="A12" s="123" t="str">
        <f>'A-N° Sinies Denun'!A12</f>
        <v>BNP PARIBAS CARDIF</v>
      </c>
      <c r="B12" s="18">
        <v>879</v>
      </c>
      <c r="C12" s="18"/>
      <c r="D12" s="18">
        <v>164</v>
      </c>
      <c r="E12" s="102">
        <f t="shared" si="0"/>
        <v>1043</v>
      </c>
    </row>
    <row r="13" spans="1:5" ht="12.75">
      <c r="A13" s="123" t="str">
        <f>'A-N° Sinies Denun'!A13</f>
        <v>Chilena Consolidada</v>
      </c>
      <c r="B13" s="18">
        <v>306</v>
      </c>
      <c r="C13" s="18">
        <v>581</v>
      </c>
      <c r="D13" s="18">
        <v>16</v>
      </c>
      <c r="E13" s="102">
        <f t="shared" si="0"/>
        <v>903</v>
      </c>
    </row>
    <row r="14" spans="1:5" ht="12.75">
      <c r="A14" s="123" t="str">
        <f>'A-N° Sinies Denun'!A14</f>
        <v>Chubb</v>
      </c>
      <c r="B14" s="18">
        <v>8</v>
      </c>
      <c r="C14" s="18"/>
      <c r="D14" s="18"/>
      <c r="E14" s="102">
        <f>SUM(B14:D14)</f>
        <v>8</v>
      </c>
    </row>
    <row r="15" spans="1:5" ht="12.75">
      <c r="A15" s="123" t="str">
        <f>'A-N° Sinies Denun'!A15</f>
        <v>Consorcio Nacional</v>
      </c>
      <c r="B15" s="18">
        <v>1895</v>
      </c>
      <c r="C15" s="18">
        <v>9</v>
      </c>
      <c r="D15" s="18">
        <v>146</v>
      </c>
      <c r="E15" s="102">
        <f>SUM(B15:D15)</f>
        <v>2050</v>
      </c>
    </row>
    <row r="16" spans="1:5" ht="12.75">
      <c r="A16" s="123" t="str">
        <f>'A-N° Sinies Denun'!A16</f>
        <v>Cruz Blanca</v>
      </c>
      <c r="B16" s="18">
        <v>128</v>
      </c>
      <c r="C16" s="18">
        <v>8</v>
      </c>
      <c r="D16" s="18">
        <v>8</v>
      </c>
      <c r="E16" s="102">
        <f t="shared" si="0"/>
        <v>144</v>
      </c>
    </row>
    <row r="17" spans="1:5" ht="12.75">
      <c r="A17" s="123" t="str">
        <f>'A-N° Sinies Denun'!A17</f>
        <v>HDI</v>
      </c>
      <c r="B17" s="18">
        <v>2</v>
      </c>
      <c r="C17" s="18"/>
      <c r="D17" s="18"/>
      <c r="E17" s="102">
        <f t="shared" si="0"/>
        <v>2</v>
      </c>
    </row>
    <row r="18" spans="1:5" ht="12.75">
      <c r="A18" s="123" t="str">
        <f>'A-N° Sinies Denun'!A18</f>
        <v>Liberty</v>
      </c>
      <c r="B18" s="18">
        <v>9</v>
      </c>
      <c r="C18" s="18">
        <v>16</v>
      </c>
      <c r="D18" s="18">
        <v>3</v>
      </c>
      <c r="E18" s="102">
        <f t="shared" si="0"/>
        <v>28</v>
      </c>
    </row>
    <row r="19" spans="1:5" ht="12.75">
      <c r="A19" s="123" t="str">
        <f>'A-N° Sinies Denun'!A19</f>
        <v>Magallanes</v>
      </c>
      <c r="B19" s="18">
        <v>2809</v>
      </c>
      <c r="C19" s="18"/>
      <c r="D19" s="18">
        <v>311</v>
      </c>
      <c r="E19" s="102">
        <f t="shared" si="0"/>
        <v>3120</v>
      </c>
    </row>
    <row r="20" spans="1:5" ht="12.75">
      <c r="A20" s="123" t="str">
        <f>'A-N° Sinies Denun'!A20</f>
        <v>Mapfre</v>
      </c>
      <c r="B20" s="18">
        <v>1188</v>
      </c>
      <c r="C20" s="18">
        <v>481</v>
      </c>
      <c r="D20" s="18">
        <v>575</v>
      </c>
      <c r="E20" s="102">
        <f t="shared" si="0"/>
        <v>2244</v>
      </c>
    </row>
    <row r="21" spans="1:5" ht="12.75">
      <c r="A21" s="123" t="str">
        <f>'A-N° Sinies Denun'!A21</f>
        <v>Mutual de Seguros</v>
      </c>
      <c r="B21" s="18">
        <v>168</v>
      </c>
      <c r="C21" s="18"/>
      <c r="D21" s="18">
        <v>24</v>
      </c>
      <c r="E21" s="102">
        <f t="shared" si="0"/>
        <v>192</v>
      </c>
    </row>
    <row r="22" spans="1:5" ht="12.75">
      <c r="A22" s="123" t="str">
        <f>'A-N° Sinies Denun'!A22</f>
        <v>Penta Security</v>
      </c>
      <c r="B22" s="18">
        <v>1372</v>
      </c>
      <c r="C22" s="18">
        <v>3602</v>
      </c>
      <c r="D22" s="18">
        <v>238</v>
      </c>
      <c r="E22" s="102">
        <f t="shared" si="0"/>
        <v>5212</v>
      </c>
    </row>
    <row r="23" spans="1:5" ht="12.75">
      <c r="A23" s="123" t="str">
        <f>'A-N° Sinies Denun'!A23</f>
        <v>Renta Nacional</v>
      </c>
      <c r="B23" s="18">
        <v>187</v>
      </c>
      <c r="C23" s="18">
        <v>2</v>
      </c>
      <c r="D23" s="18">
        <v>12</v>
      </c>
      <c r="E23" s="102">
        <f t="shared" si="0"/>
        <v>201</v>
      </c>
    </row>
    <row r="24" spans="1:5" ht="12.75">
      <c r="A24" s="123" t="str">
        <f>'A-N° Sinies Denun'!A24</f>
        <v>RSA</v>
      </c>
      <c r="B24" s="18">
        <v>413</v>
      </c>
      <c r="C24" s="18">
        <v>969</v>
      </c>
      <c r="D24" s="18">
        <v>92</v>
      </c>
      <c r="E24" s="102">
        <f t="shared" si="0"/>
        <v>1474</v>
      </c>
    </row>
    <row r="25" spans="1:5" ht="12.75">
      <c r="A25" s="123" t="str">
        <f>'A-N° Sinies Denun'!A25</f>
        <v>Zenit</v>
      </c>
      <c r="B25" s="18">
        <v>35</v>
      </c>
      <c r="C25" s="18"/>
      <c r="D25" s="18">
        <v>100</v>
      </c>
      <c r="E25" s="102">
        <f t="shared" si="0"/>
        <v>135</v>
      </c>
    </row>
    <row r="26" spans="1:5" ht="12.75">
      <c r="A26" s="19"/>
      <c r="B26" s="20"/>
      <c r="C26" s="21"/>
      <c r="D26" s="21"/>
      <c r="E26" s="99"/>
    </row>
    <row r="27" spans="1:5" ht="12.75">
      <c r="A27" s="130" t="s">
        <v>11</v>
      </c>
      <c r="B27" s="131">
        <f>SUM(B10:B25)</f>
        <v>11270</v>
      </c>
      <c r="C27" s="132">
        <f>SUM(C10:C25)</f>
        <v>10958</v>
      </c>
      <c r="D27" s="132">
        <f>SUM(D10:D25)</f>
        <v>2017</v>
      </c>
      <c r="E27" s="1">
        <f>SUM(E10:E25)</f>
        <v>24245</v>
      </c>
    </row>
    <row r="28" spans="1:5" ht="15.75">
      <c r="A28" s="22"/>
      <c r="B28" s="23"/>
      <c r="C28" s="24"/>
      <c r="D28" s="24"/>
      <c r="E28" s="100"/>
    </row>
  </sheetData>
  <sheetProtection/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30"/>
  <sheetViews>
    <sheetView zoomScalePageLayoutView="0" workbookViewId="0" topLeftCell="A1">
      <selection activeCell="A25" sqref="A25:IV25"/>
    </sheetView>
  </sheetViews>
  <sheetFormatPr defaultColWidth="11.421875" defaultRowHeight="12.75"/>
  <cols>
    <col min="1" max="1" width="22.421875" style="28" customWidth="1"/>
    <col min="2" max="2" width="10.140625" style="28" customWidth="1"/>
    <col min="3" max="4" width="11.7109375" style="28" customWidth="1"/>
    <col min="5" max="5" width="14.00390625" style="28" customWidth="1"/>
    <col min="6" max="6" width="12.421875" style="28" customWidth="1"/>
    <col min="7" max="7" width="21.7109375" style="105" customWidth="1"/>
    <col min="8" max="16384" width="11.421875" style="28" customWidth="1"/>
  </cols>
  <sheetData>
    <row r="1" ht="12.75">
      <c r="A1" s="27"/>
    </row>
    <row r="3" ht="12.75">
      <c r="A3" s="95" t="s">
        <v>62</v>
      </c>
    </row>
    <row r="4" ht="12.75">
      <c r="A4" s="27"/>
    </row>
    <row r="5" ht="12.75">
      <c r="A5" s="128" t="s">
        <v>15</v>
      </c>
    </row>
    <row r="6" spans="1:2" ht="12.75">
      <c r="A6" s="125" t="str">
        <f>'A-N° Sinies Denun'!$A$6</f>
        <v>      (entre el 1 de enero y  30 de septiembre de 2014)</v>
      </c>
      <c r="B6" s="104"/>
    </row>
    <row r="7" spans="1:7" ht="12.75">
      <c r="A7" s="151"/>
      <c r="B7" s="152" t="s">
        <v>16</v>
      </c>
      <c r="C7" s="153" t="s">
        <v>81</v>
      </c>
      <c r="D7" s="153"/>
      <c r="E7" s="152" t="s">
        <v>17</v>
      </c>
      <c r="F7" s="154" t="s">
        <v>18</v>
      </c>
      <c r="G7" s="155" t="s">
        <v>19</v>
      </c>
    </row>
    <row r="8" spans="1:7" ht="12.75">
      <c r="A8" s="156" t="s">
        <v>1</v>
      </c>
      <c r="B8" s="157"/>
      <c r="C8" s="158" t="s">
        <v>20</v>
      </c>
      <c r="D8" s="157" t="s">
        <v>21</v>
      </c>
      <c r="E8" s="157" t="s">
        <v>22</v>
      </c>
      <c r="F8" s="157" t="s">
        <v>23</v>
      </c>
      <c r="G8" s="159" t="s">
        <v>24</v>
      </c>
    </row>
    <row r="9" spans="1:7" ht="12.75">
      <c r="A9" s="160"/>
      <c r="B9" s="161" t="s">
        <v>25</v>
      </c>
      <c r="C9" s="161" t="s">
        <v>26</v>
      </c>
      <c r="D9" s="161" t="s">
        <v>27</v>
      </c>
      <c r="E9" s="161" t="s">
        <v>28</v>
      </c>
      <c r="F9" s="161" t="s">
        <v>29</v>
      </c>
      <c r="G9" s="162" t="s">
        <v>30</v>
      </c>
    </row>
    <row r="10" spans="1:7" ht="12.75">
      <c r="A10" s="90" t="str">
        <f>'A-N° Sinies Denun'!A10</f>
        <v>AIG</v>
      </c>
      <c r="B10" s="17"/>
      <c r="C10" s="17"/>
      <c r="D10" s="17"/>
      <c r="E10" s="18">
        <v>7</v>
      </c>
      <c r="F10" s="17">
        <v>2</v>
      </c>
      <c r="G10" s="106">
        <f aca="true" t="shared" si="0" ref="G10:G25">SUM(B10:F10)</f>
        <v>9</v>
      </c>
    </row>
    <row r="11" spans="1:7" ht="12.75">
      <c r="A11" s="90" t="str">
        <f>'A-N° Sinies Denun'!A11</f>
        <v>Bci</v>
      </c>
      <c r="B11" s="17">
        <v>446</v>
      </c>
      <c r="C11" s="17">
        <v>11</v>
      </c>
      <c r="D11" s="17">
        <v>6</v>
      </c>
      <c r="E11" s="18">
        <v>13518</v>
      </c>
      <c r="F11" s="17"/>
      <c r="G11" s="106">
        <f t="shared" si="0"/>
        <v>13981</v>
      </c>
    </row>
    <row r="12" spans="1:7" ht="12.75">
      <c r="A12" s="90" t="str">
        <f>'A-N° Sinies Denun'!A12</f>
        <v>BNP PARIBAS CARDIF</v>
      </c>
      <c r="B12" s="17">
        <v>27</v>
      </c>
      <c r="C12" s="17"/>
      <c r="D12" s="17">
        <v>1</v>
      </c>
      <c r="E12" s="18">
        <v>1015</v>
      </c>
      <c r="F12" s="17">
        <v>40</v>
      </c>
      <c r="G12" s="106">
        <f t="shared" si="0"/>
        <v>1083</v>
      </c>
    </row>
    <row r="13" spans="1:7" ht="12.75">
      <c r="A13" s="90" t="str">
        <f>'A-N° Sinies Denun'!A13</f>
        <v>Chilena Consolidada</v>
      </c>
      <c r="B13" s="17">
        <v>42</v>
      </c>
      <c r="C13" s="17">
        <v>1</v>
      </c>
      <c r="D13" s="17">
        <v>0</v>
      </c>
      <c r="E13" s="18">
        <v>1128</v>
      </c>
      <c r="F13" s="17">
        <v>0</v>
      </c>
      <c r="G13" s="106">
        <f t="shared" si="0"/>
        <v>1171</v>
      </c>
    </row>
    <row r="14" spans="1:7" ht="12.75">
      <c r="A14" s="90" t="s">
        <v>99</v>
      </c>
      <c r="B14" s="17"/>
      <c r="C14" s="17"/>
      <c r="D14" s="17"/>
      <c r="E14" s="18"/>
      <c r="F14" s="17"/>
      <c r="G14" s="106">
        <f t="shared" si="0"/>
        <v>0</v>
      </c>
    </row>
    <row r="15" spans="1:7" ht="12.75">
      <c r="A15" s="90" t="str">
        <f>'A-N° Sinies Denun'!A15</f>
        <v>Consorcio Nacional</v>
      </c>
      <c r="B15" s="17">
        <v>128</v>
      </c>
      <c r="C15" s="17">
        <v>2</v>
      </c>
      <c r="D15" s="17"/>
      <c r="E15" s="18">
        <v>2648</v>
      </c>
      <c r="F15" s="17"/>
      <c r="G15" s="106">
        <f t="shared" si="0"/>
        <v>2778</v>
      </c>
    </row>
    <row r="16" spans="1:7" ht="12.75">
      <c r="A16" s="90" t="str">
        <f>'A-N° Sinies Denun'!A16</f>
        <v>Cruz Blanca</v>
      </c>
      <c r="B16" s="17">
        <v>10</v>
      </c>
      <c r="C16" s="17">
        <v>1</v>
      </c>
      <c r="D16" s="17"/>
      <c r="E16" s="18">
        <v>195</v>
      </c>
      <c r="F16" s="17">
        <v>1</v>
      </c>
      <c r="G16" s="106">
        <f t="shared" si="0"/>
        <v>207</v>
      </c>
    </row>
    <row r="17" spans="1:7" ht="12.75">
      <c r="A17" s="90" t="str">
        <f>'A-N° Sinies Denun'!A17</f>
        <v>HDI</v>
      </c>
      <c r="B17" s="17"/>
      <c r="C17" s="17"/>
      <c r="D17" s="17"/>
      <c r="E17" s="18"/>
      <c r="F17" s="17"/>
      <c r="G17" s="106">
        <f t="shared" si="0"/>
        <v>0</v>
      </c>
    </row>
    <row r="18" spans="1:7" ht="12.75">
      <c r="A18" s="90" t="str">
        <f>'A-N° Sinies Denun'!A18</f>
        <v>Liberty</v>
      </c>
      <c r="B18" s="17"/>
      <c r="C18" s="17"/>
      <c r="D18" s="17">
        <v>1</v>
      </c>
      <c r="E18" s="18">
        <v>31</v>
      </c>
      <c r="F18" s="17"/>
      <c r="G18" s="106">
        <f t="shared" si="0"/>
        <v>32</v>
      </c>
    </row>
    <row r="19" spans="1:7" ht="12.75">
      <c r="A19" s="90" t="str">
        <f>'A-N° Sinies Denun'!A19</f>
        <v>Magallanes</v>
      </c>
      <c r="B19" s="17">
        <v>235</v>
      </c>
      <c r="C19" s="17">
        <v>23</v>
      </c>
      <c r="D19" s="17">
        <v>13</v>
      </c>
      <c r="E19" s="18">
        <v>4101</v>
      </c>
      <c r="F19" s="17"/>
      <c r="G19" s="106">
        <f t="shared" si="0"/>
        <v>4372</v>
      </c>
    </row>
    <row r="20" spans="1:7" ht="12.75">
      <c r="A20" s="90" t="str">
        <f>'A-N° Sinies Denun'!A20</f>
        <v>Mapfre</v>
      </c>
      <c r="B20" s="189">
        <v>89</v>
      </c>
      <c r="C20" s="189">
        <v>2</v>
      </c>
      <c r="D20" s="189">
        <v>3</v>
      </c>
      <c r="E20" s="93">
        <v>2506</v>
      </c>
      <c r="F20" s="189">
        <v>0</v>
      </c>
      <c r="G20" s="106">
        <f t="shared" si="0"/>
        <v>2600</v>
      </c>
    </row>
    <row r="21" spans="1:7" ht="12.75">
      <c r="A21" s="90" t="str">
        <f>'A-N° Sinies Denun'!A21</f>
        <v>Mutual de Seguros</v>
      </c>
      <c r="B21" s="189">
        <v>5</v>
      </c>
      <c r="C21" s="189">
        <v>1</v>
      </c>
      <c r="D21" s="189">
        <v>1</v>
      </c>
      <c r="E21" s="93">
        <v>185</v>
      </c>
      <c r="F21" s="189"/>
      <c r="G21" s="106">
        <f t="shared" si="0"/>
        <v>192</v>
      </c>
    </row>
    <row r="22" spans="1:7" ht="12.75">
      <c r="A22" s="90" t="str">
        <f>'A-N° Sinies Denun'!A22</f>
        <v>Penta Security</v>
      </c>
      <c r="B22" s="17">
        <v>289</v>
      </c>
      <c r="C22" s="17">
        <v>9</v>
      </c>
      <c r="D22" s="17">
        <v>8</v>
      </c>
      <c r="E22" s="18">
        <v>8085</v>
      </c>
      <c r="F22" s="17"/>
      <c r="G22" s="106">
        <f t="shared" si="0"/>
        <v>8391</v>
      </c>
    </row>
    <row r="23" spans="1:7" ht="12.75">
      <c r="A23" s="90" t="str">
        <f>'A-N° Sinies Denun'!A23</f>
        <v>Renta Nacional</v>
      </c>
      <c r="B23" s="17">
        <v>9</v>
      </c>
      <c r="C23" s="17">
        <v>0</v>
      </c>
      <c r="D23" s="17">
        <v>0</v>
      </c>
      <c r="E23" s="18">
        <v>226</v>
      </c>
      <c r="F23" s="17">
        <v>51</v>
      </c>
      <c r="G23" s="106">
        <f t="shared" si="0"/>
        <v>286</v>
      </c>
    </row>
    <row r="24" spans="1:7" ht="12.75">
      <c r="A24" s="90" t="str">
        <f>'A-N° Sinies Denun'!A24</f>
        <v>RSA</v>
      </c>
      <c r="B24" s="17">
        <v>73</v>
      </c>
      <c r="C24" s="17">
        <v>2</v>
      </c>
      <c r="D24" s="17"/>
      <c r="E24" s="18">
        <v>2149</v>
      </c>
      <c r="F24" s="17"/>
      <c r="G24" s="106">
        <f t="shared" si="0"/>
        <v>2224</v>
      </c>
    </row>
    <row r="25" spans="1:7" ht="12.75">
      <c r="A25" s="90" t="str">
        <f>'A-N° Sinies Denun'!A25</f>
        <v>Zenit</v>
      </c>
      <c r="B25" s="17">
        <v>11</v>
      </c>
      <c r="C25" s="17"/>
      <c r="D25" s="17"/>
      <c r="E25" s="18">
        <v>133</v>
      </c>
      <c r="F25" s="17"/>
      <c r="G25" s="106">
        <f t="shared" si="0"/>
        <v>144</v>
      </c>
    </row>
    <row r="26" spans="1:10" ht="12.75">
      <c r="A26" s="29"/>
      <c r="B26" s="30"/>
      <c r="C26" s="31"/>
      <c r="D26" s="31"/>
      <c r="E26" s="32"/>
      <c r="F26" s="32"/>
      <c r="G26" s="107"/>
      <c r="H26" s="33"/>
      <c r="I26" s="34"/>
      <c r="J26" s="34"/>
    </row>
    <row r="27" spans="1:7" ht="12.75" customHeight="1">
      <c r="A27" s="133" t="s">
        <v>11</v>
      </c>
      <c r="B27" s="134">
        <f>SUM(B10:B25)</f>
        <v>1364</v>
      </c>
      <c r="C27" s="134">
        <f>SUM(C10:C25)</f>
        <v>52</v>
      </c>
      <c r="D27" s="134">
        <f>SUM(D10:D25)</f>
        <v>33</v>
      </c>
      <c r="E27" s="134">
        <f>SUM(E10:E25)</f>
        <v>35927</v>
      </c>
      <c r="F27" s="134">
        <f>SUM(F10:F25)</f>
        <v>94</v>
      </c>
      <c r="G27" s="9">
        <f>SUM(G10:G25)</f>
        <v>37470</v>
      </c>
    </row>
    <row r="28" spans="1:7" ht="15.75">
      <c r="A28" s="35"/>
      <c r="B28" s="36"/>
      <c r="C28" s="37"/>
      <c r="D28" s="37"/>
      <c r="E28" s="38"/>
      <c r="F28" s="38"/>
      <c r="G28" s="108"/>
    </row>
    <row r="29" ht="12.75">
      <c r="A29" s="13"/>
    </row>
    <row r="130" ht="409.5">
      <c r="I130" s="39"/>
    </row>
  </sheetData>
  <sheetProtection/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253"/>
  <sheetViews>
    <sheetView zoomScalePageLayoutView="0" workbookViewId="0" topLeftCell="A1">
      <selection activeCell="A25" sqref="A25:IV25"/>
    </sheetView>
  </sheetViews>
  <sheetFormatPr defaultColWidth="11.421875" defaultRowHeight="12.75"/>
  <cols>
    <col min="1" max="1" width="22.421875" style="41" customWidth="1"/>
    <col min="2" max="2" width="10.140625" style="41" customWidth="1"/>
    <col min="3" max="3" width="11.140625" style="41" customWidth="1"/>
    <col min="4" max="4" width="12.28125" style="41" customWidth="1"/>
    <col min="5" max="5" width="14.00390625" style="109" customWidth="1"/>
    <col min="6" max="6" width="14.7109375" style="41" customWidth="1"/>
    <col min="7" max="7" width="11.00390625" style="41" customWidth="1"/>
    <col min="8" max="8" width="15.8515625" style="109" customWidth="1"/>
    <col min="9" max="16384" width="11.421875" style="41" customWidth="1"/>
  </cols>
  <sheetData>
    <row r="1" ht="12.75">
      <c r="A1" s="40"/>
    </row>
    <row r="3" ht="12.75">
      <c r="A3" s="95" t="s">
        <v>62</v>
      </c>
    </row>
    <row r="4" ht="12.75">
      <c r="A4" s="40"/>
    </row>
    <row r="5" spans="1:8" ht="12.75">
      <c r="A5" s="129" t="s">
        <v>31</v>
      </c>
      <c r="H5" s="114"/>
    </row>
    <row r="6" spans="1:2" ht="12.75">
      <c r="A6" s="126" t="s">
        <v>97</v>
      </c>
      <c r="B6" s="112"/>
    </row>
    <row r="7" spans="1:8" ht="12.75">
      <c r="A7" s="163"/>
      <c r="B7" s="164" t="s">
        <v>32</v>
      </c>
      <c r="C7" s="165"/>
      <c r="D7" s="166"/>
      <c r="E7" s="167"/>
      <c r="F7" s="168" t="s">
        <v>33</v>
      </c>
      <c r="G7" s="168" t="s">
        <v>34</v>
      </c>
      <c r="H7" s="169" t="s">
        <v>35</v>
      </c>
    </row>
    <row r="8" spans="1:8" ht="12.75">
      <c r="A8" s="170" t="s">
        <v>1</v>
      </c>
      <c r="B8" s="171" t="s">
        <v>16</v>
      </c>
      <c r="C8" s="172" t="s">
        <v>36</v>
      </c>
      <c r="D8" s="172" t="s">
        <v>37</v>
      </c>
      <c r="E8" s="172" t="s">
        <v>38</v>
      </c>
      <c r="F8" s="172" t="s">
        <v>39</v>
      </c>
      <c r="G8" s="171" t="s">
        <v>40</v>
      </c>
      <c r="H8" s="173" t="s">
        <v>41</v>
      </c>
    </row>
    <row r="9" spans="1:8" ht="12.75">
      <c r="A9" s="174"/>
      <c r="B9" s="175"/>
      <c r="C9" s="176"/>
      <c r="D9" s="177"/>
      <c r="E9" s="176" t="s">
        <v>42</v>
      </c>
      <c r="F9" s="176" t="s">
        <v>43</v>
      </c>
      <c r="G9" s="176" t="s">
        <v>44</v>
      </c>
      <c r="H9" s="178" t="s">
        <v>45</v>
      </c>
    </row>
    <row r="10" spans="1:8" ht="12.75">
      <c r="A10" s="91" t="str">
        <f>'A-N° Sinies Denun'!A10</f>
        <v>AIG</v>
      </c>
      <c r="B10" s="18">
        <v>0</v>
      </c>
      <c r="C10" s="18">
        <v>0</v>
      </c>
      <c r="D10" s="18">
        <v>0</v>
      </c>
      <c r="E10" s="94">
        <f>SUM(B10:D10)</f>
        <v>0</v>
      </c>
      <c r="F10" s="18">
        <v>8701</v>
      </c>
      <c r="G10" s="18">
        <v>0</v>
      </c>
      <c r="H10" s="115">
        <f>SUM(E10:G10)</f>
        <v>8701</v>
      </c>
    </row>
    <row r="11" spans="1:8" ht="12.75">
      <c r="A11" s="91" t="str">
        <f>'A-N° Sinies Denun'!A11</f>
        <v>Bci</v>
      </c>
      <c r="B11" s="18">
        <v>3144131</v>
      </c>
      <c r="C11" s="18">
        <v>88864</v>
      </c>
      <c r="D11" s="18">
        <v>232012</v>
      </c>
      <c r="E11" s="94">
        <f>SUM(B11:D11)</f>
        <v>3465007</v>
      </c>
      <c r="F11" s="18">
        <v>4495236</v>
      </c>
      <c r="G11" s="18">
        <v>5802</v>
      </c>
      <c r="H11" s="115">
        <f>SUM(E11:G11)</f>
        <v>7966045</v>
      </c>
    </row>
    <row r="12" spans="1:8" ht="12.75">
      <c r="A12" s="91" t="str">
        <f>'A-N° Sinies Denun'!A12</f>
        <v>BNP PARIBAS CARDIF</v>
      </c>
      <c r="B12" s="50">
        <v>166800</v>
      </c>
      <c r="C12" s="18">
        <v>7056</v>
      </c>
      <c r="D12" s="18">
        <v>0</v>
      </c>
      <c r="E12" s="94">
        <f aca="true" t="shared" si="0" ref="E12:E25">SUM(B12:D12)</f>
        <v>173856</v>
      </c>
      <c r="F12" s="18">
        <v>409099</v>
      </c>
      <c r="G12" s="18">
        <v>0</v>
      </c>
      <c r="H12" s="115">
        <f aca="true" t="shared" si="1" ref="H12:H25">SUM(E12:G12)</f>
        <v>582955</v>
      </c>
    </row>
    <row r="13" spans="1:8" ht="12.75">
      <c r="A13" s="91" t="str">
        <f>'A-N° Sinies Denun'!A13</f>
        <v>Chilena Consolidada</v>
      </c>
      <c r="B13" s="50">
        <v>312936</v>
      </c>
      <c r="C13" s="18">
        <v>2134</v>
      </c>
      <c r="D13" s="18">
        <v>14399</v>
      </c>
      <c r="E13" s="94">
        <f t="shared" si="0"/>
        <v>329469</v>
      </c>
      <c r="F13" s="18">
        <v>585372</v>
      </c>
      <c r="G13" s="18">
        <v>0</v>
      </c>
      <c r="H13" s="115">
        <f t="shared" si="1"/>
        <v>914841</v>
      </c>
    </row>
    <row r="14" spans="1:8" ht="12.75">
      <c r="A14" s="91" t="str">
        <f>'A-N° Sinies Denun'!A14</f>
        <v>Chubb</v>
      </c>
      <c r="B14" s="50">
        <v>0</v>
      </c>
      <c r="C14" s="18">
        <v>0</v>
      </c>
      <c r="D14" s="18">
        <v>0</v>
      </c>
      <c r="E14" s="94">
        <f t="shared" si="0"/>
        <v>0</v>
      </c>
      <c r="F14" s="18">
        <v>0</v>
      </c>
      <c r="G14" s="18">
        <v>29506.375</v>
      </c>
      <c r="H14" s="115">
        <f t="shared" si="1"/>
        <v>29506.375</v>
      </c>
    </row>
    <row r="15" spans="1:8" ht="12.75">
      <c r="A15" s="91" t="str">
        <f>'A-N° Sinies Denun'!A15</f>
        <v>Consorcio Nacional</v>
      </c>
      <c r="B15" s="18">
        <v>829428</v>
      </c>
      <c r="C15" s="18">
        <v>0</v>
      </c>
      <c r="D15" s="18">
        <v>44715</v>
      </c>
      <c r="E15" s="94">
        <f t="shared" si="0"/>
        <v>874143</v>
      </c>
      <c r="F15" s="18">
        <v>1008502</v>
      </c>
      <c r="G15" s="18">
        <v>0</v>
      </c>
      <c r="H15" s="115">
        <f t="shared" si="1"/>
        <v>1882645</v>
      </c>
    </row>
    <row r="16" spans="1:8" ht="12.75">
      <c r="A16" s="91" t="str">
        <f>'A-N° Sinies Denun'!A16</f>
        <v>Cruz Blanca</v>
      </c>
      <c r="B16" s="18">
        <v>64938</v>
      </c>
      <c r="C16" s="18">
        <v>0</v>
      </c>
      <c r="D16" s="18">
        <v>7217</v>
      </c>
      <c r="E16" s="94">
        <f t="shared" si="0"/>
        <v>72155</v>
      </c>
      <c r="F16" s="18">
        <v>96650</v>
      </c>
      <c r="G16" s="18">
        <v>0</v>
      </c>
      <c r="H16" s="115">
        <f t="shared" si="1"/>
        <v>168805</v>
      </c>
    </row>
    <row r="17" spans="1:8" ht="12.75">
      <c r="A17" s="91" t="str">
        <f>'A-N° Sinies Denun'!A17</f>
        <v>HDI</v>
      </c>
      <c r="B17" s="18">
        <v>0</v>
      </c>
      <c r="C17" s="18">
        <v>0</v>
      </c>
      <c r="D17" s="18">
        <v>0</v>
      </c>
      <c r="E17" s="94">
        <f t="shared" si="0"/>
        <v>0</v>
      </c>
      <c r="F17" s="18">
        <v>-24930</v>
      </c>
      <c r="G17" s="18">
        <v>0</v>
      </c>
      <c r="H17" s="115">
        <f t="shared" si="1"/>
        <v>-24930</v>
      </c>
    </row>
    <row r="18" spans="1:8" ht="12.75">
      <c r="A18" s="91" t="str">
        <f>'A-N° Sinies Denun'!A18</f>
        <v>Liberty</v>
      </c>
      <c r="B18" s="18">
        <v>0</v>
      </c>
      <c r="C18" s="18">
        <v>3613</v>
      </c>
      <c r="D18" s="18">
        <v>0</v>
      </c>
      <c r="E18" s="94">
        <f t="shared" si="0"/>
        <v>3613</v>
      </c>
      <c r="F18" s="18">
        <v>21613</v>
      </c>
      <c r="G18" s="18">
        <v>0</v>
      </c>
      <c r="H18" s="115">
        <f t="shared" si="1"/>
        <v>25226</v>
      </c>
    </row>
    <row r="19" spans="1:8" ht="12.75">
      <c r="A19" s="91" t="str">
        <f>'A-N° Sinies Denun'!A19</f>
        <v>Magallanes</v>
      </c>
      <c r="B19" s="18">
        <v>907036.294</v>
      </c>
      <c r="C19" s="18">
        <v>36849.24</v>
      </c>
      <c r="D19" s="18">
        <v>106235.175</v>
      </c>
      <c r="E19" s="94">
        <f t="shared" si="0"/>
        <v>1050120.709</v>
      </c>
      <c r="F19" s="18">
        <v>1878656.657</v>
      </c>
      <c r="G19" s="18">
        <v>0</v>
      </c>
      <c r="H19" s="115">
        <f t="shared" si="1"/>
        <v>2928777.366</v>
      </c>
    </row>
    <row r="20" spans="1:8" ht="12.75">
      <c r="A20" s="91" t="str">
        <f>'A-N° Sinies Denun'!A20</f>
        <v>Mapfre</v>
      </c>
      <c r="B20" s="18">
        <v>575475</v>
      </c>
      <c r="C20" s="18">
        <v>21303</v>
      </c>
      <c r="D20" s="18">
        <v>35856</v>
      </c>
      <c r="E20" s="94">
        <f t="shared" si="0"/>
        <v>632634</v>
      </c>
      <c r="F20" s="18">
        <v>1185506</v>
      </c>
      <c r="G20" s="18">
        <v>0</v>
      </c>
      <c r="H20" s="115">
        <f t="shared" si="1"/>
        <v>1818140</v>
      </c>
    </row>
    <row r="21" spans="1:8" ht="12.75">
      <c r="A21" s="91" t="str">
        <f>'A-N° Sinies Denun'!A21</f>
        <v>Mutual de Seguros</v>
      </c>
      <c r="B21" s="18">
        <v>25653</v>
      </c>
      <c r="C21" s="18">
        <v>0</v>
      </c>
      <c r="D21" s="18">
        <v>7082</v>
      </c>
      <c r="E21" s="94">
        <f t="shared" si="0"/>
        <v>32735</v>
      </c>
      <c r="F21" s="18">
        <v>47805</v>
      </c>
      <c r="G21" s="18">
        <v>0</v>
      </c>
      <c r="H21" s="115">
        <f t="shared" si="1"/>
        <v>80540</v>
      </c>
    </row>
    <row r="22" spans="1:8" ht="12.75">
      <c r="A22" s="91" t="str">
        <f>'A-N° Sinies Denun'!A22</f>
        <v>Penta Security</v>
      </c>
      <c r="B22" s="18">
        <v>1892063</v>
      </c>
      <c r="C22" s="18">
        <v>65419</v>
      </c>
      <c r="D22" s="18">
        <v>157752</v>
      </c>
      <c r="E22" s="94">
        <f t="shared" si="0"/>
        <v>2115234</v>
      </c>
      <c r="F22" s="18">
        <v>3362087</v>
      </c>
      <c r="G22" s="18">
        <v>2123</v>
      </c>
      <c r="H22" s="115">
        <f t="shared" si="1"/>
        <v>5479444</v>
      </c>
    </row>
    <row r="23" spans="1:8" ht="12.75">
      <c r="A23" s="91" t="str">
        <f>'A-N° Sinies Denun'!A23</f>
        <v>Renta Nacional</v>
      </c>
      <c r="B23" s="18">
        <v>57292</v>
      </c>
      <c r="C23" s="18">
        <v>7233</v>
      </c>
      <c r="D23" s="18">
        <v>2334</v>
      </c>
      <c r="E23" s="94">
        <f t="shared" si="0"/>
        <v>66859</v>
      </c>
      <c r="F23" s="18">
        <v>165112</v>
      </c>
      <c r="G23" s="18">
        <v>0</v>
      </c>
      <c r="H23" s="115">
        <f t="shared" si="1"/>
        <v>231971</v>
      </c>
    </row>
    <row r="24" spans="1:8" ht="12.75">
      <c r="A24" s="91" t="str">
        <f>'A-N° Sinies Denun'!A24</f>
        <v>RSA</v>
      </c>
      <c r="B24" s="18">
        <v>494260</v>
      </c>
      <c r="C24" s="18">
        <v>5858</v>
      </c>
      <c r="D24" s="18">
        <v>52574</v>
      </c>
      <c r="E24" s="94">
        <f t="shared" si="0"/>
        <v>552692</v>
      </c>
      <c r="F24" s="18">
        <v>1249881</v>
      </c>
      <c r="G24" s="18">
        <v>0</v>
      </c>
      <c r="H24" s="115">
        <f t="shared" si="1"/>
        <v>1802573</v>
      </c>
    </row>
    <row r="25" spans="1:8" ht="12.75">
      <c r="A25" s="91" t="str">
        <f>'A-N° Sinies Denun'!A25</f>
        <v>Zenit</v>
      </c>
      <c r="B25" s="18">
        <v>75063</v>
      </c>
      <c r="C25" s="18">
        <v>0</v>
      </c>
      <c r="D25" s="18">
        <v>0</v>
      </c>
      <c r="E25" s="94">
        <f t="shared" si="0"/>
        <v>75063</v>
      </c>
      <c r="F25" s="18">
        <v>61138</v>
      </c>
      <c r="G25" s="18">
        <v>0</v>
      </c>
      <c r="H25" s="115">
        <f t="shared" si="1"/>
        <v>136201</v>
      </c>
    </row>
    <row r="26" spans="1:8" ht="12.75">
      <c r="A26" s="42"/>
      <c r="B26" s="43"/>
      <c r="C26" s="44"/>
      <c r="D26" s="44"/>
      <c r="E26" s="110"/>
      <c r="F26" s="45"/>
      <c r="G26" s="45"/>
      <c r="H26" s="116"/>
    </row>
    <row r="27" spans="1:8" s="113" customFormat="1" ht="12.75" customHeight="1">
      <c r="A27" s="135" t="s">
        <v>11</v>
      </c>
      <c r="B27" s="136">
        <f>SUM(B10:B25)</f>
        <v>8545075.294</v>
      </c>
      <c r="C27" s="136">
        <f>SUM(C10:C25)</f>
        <v>238329.24</v>
      </c>
      <c r="D27" s="136">
        <f>SUM(D10:D25)</f>
        <v>660176.175</v>
      </c>
      <c r="E27" s="136">
        <f>SUM(E10:E25)</f>
        <v>9443580.708999999</v>
      </c>
      <c r="F27" s="136">
        <f>SUM(F10:F25)</f>
        <v>14550428.657</v>
      </c>
      <c r="G27" s="136">
        <f>SUM(G10:G25)</f>
        <v>37431.375</v>
      </c>
      <c r="H27" s="137">
        <f>SUM(H10:H25)</f>
        <v>24031440.741</v>
      </c>
    </row>
    <row r="28" spans="1:8" ht="15.75">
      <c r="A28" s="46"/>
      <c r="B28" s="47"/>
      <c r="C28" s="48"/>
      <c r="D28" s="48"/>
      <c r="E28" s="111"/>
      <c r="F28" s="49"/>
      <c r="G28" s="49"/>
      <c r="H28" s="117"/>
    </row>
    <row r="34" ht="12.75" customHeight="1"/>
    <row r="52" ht="12.75" customHeight="1"/>
    <row r="53" ht="12.75" customHeight="1"/>
    <row r="54" ht="12.75" customHeight="1"/>
    <row r="55" ht="12.75" customHeight="1">
      <c r="G55" s="50"/>
    </row>
    <row r="56" ht="12.75" customHeight="1"/>
    <row r="58" spans="1:6" ht="409.5">
      <c r="A58" s="12"/>
      <c r="E58" s="41"/>
      <c r="F58" s="109"/>
    </row>
    <row r="59" spans="1:6" ht="12.75">
      <c r="A59" s="13"/>
      <c r="B59" s="184"/>
      <c r="E59" s="41"/>
      <c r="F59" s="119"/>
    </row>
    <row r="60" ht="12.75">
      <c r="E60" s="41"/>
    </row>
    <row r="61" ht="12.75">
      <c r="E61" s="41"/>
    </row>
    <row r="62" ht="12.75">
      <c r="E62" s="41"/>
    </row>
    <row r="63" ht="12.75">
      <c r="E63" s="41"/>
    </row>
    <row r="64" ht="12.75">
      <c r="E64" s="41"/>
    </row>
    <row r="65" ht="12.75">
      <c r="E65" s="41"/>
    </row>
    <row r="66" ht="12.75">
      <c r="E66" s="41"/>
    </row>
    <row r="67" ht="12.75">
      <c r="E67" s="41"/>
    </row>
    <row r="68" ht="12.75">
      <c r="E68" s="41"/>
    </row>
    <row r="69" ht="12.75">
      <c r="E69" s="41"/>
    </row>
    <row r="70" ht="12.75">
      <c r="E70" s="41"/>
    </row>
    <row r="71" ht="12.75">
      <c r="E71" s="41"/>
    </row>
    <row r="72" ht="12.75">
      <c r="E72" s="41"/>
    </row>
    <row r="73" ht="12.75">
      <c r="E73" s="41"/>
    </row>
    <row r="74" ht="12.75">
      <c r="E74" s="41"/>
    </row>
    <row r="75" ht="12.75">
      <c r="E75" s="41"/>
    </row>
    <row r="76" ht="12.75">
      <c r="E76" s="41"/>
    </row>
    <row r="77" ht="12.75">
      <c r="E77" s="41"/>
    </row>
    <row r="78" ht="12.75">
      <c r="E78" s="41"/>
    </row>
    <row r="79" ht="12.75">
      <c r="E79" s="41"/>
    </row>
    <row r="80" ht="12.75">
      <c r="E80" s="41"/>
    </row>
    <row r="81" ht="12.75">
      <c r="E81" s="41"/>
    </row>
    <row r="82" ht="12.75">
      <c r="E82" s="41"/>
    </row>
    <row r="83" ht="12.75">
      <c r="E83" s="41"/>
    </row>
    <row r="84" ht="12.75">
      <c r="E84" s="41"/>
    </row>
    <row r="85" ht="12.75">
      <c r="E85" s="41"/>
    </row>
    <row r="86" ht="12.75">
      <c r="E86" s="41"/>
    </row>
    <row r="87" ht="12.75">
      <c r="E87" s="41"/>
    </row>
    <row r="88" ht="12.75">
      <c r="E88" s="41"/>
    </row>
    <row r="89" ht="12.75">
      <c r="E89" s="41"/>
    </row>
    <row r="90" ht="12.75">
      <c r="E90" s="41"/>
    </row>
    <row r="91" ht="12.75">
      <c r="E91" s="41"/>
    </row>
    <row r="92" ht="12.75">
      <c r="E92" s="41"/>
    </row>
    <row r="93" ht="12.75">
      <c r="E93" s="41"/>
    </row>
    <row r="94" ht="12.75">
      <c r="E94" s="41"/>
    </row>
    <row r="95" ht="12.75">
      <c r="E95" s="41"/>
    </row>
    <row r="96" ht="12.75">
      <c r="E96" s="41"/>
    </row>
    <row r="97" ht="12.75">
      <c r="E97" s="41"/>
    </row>
    <row r="98" ht="12.75">
      <c r="E98" s="41"/>
    </row>
    <row r="99" ht="12.75">
      <c r="E99" s="41"/>
    </row>
    <row r="100" ht="12.75">
      <c r="E100" s="41"/>
    </row>
    <row r="101" ht="12.75">
      <c r="E101" s="41"/>
    </row>
    <row r="102" ht="12.75">
      <c r="E102" s="41"/>
    </row>
    <row r="103" ht="12.75">
      <c r="E103" s="41"/>
    </row>
    <row r="104" ht="12.75">
      <c r="E104" s="41"/>
    </row>
    <row r="105" ht="12.75">
      <c r="E105" s="41"/>
    </row>
    <row r="106" ht="12.75">
      <c r="E106" s="41"/>
    </row>
    <row r="107" ht="12.75">
      <c r="E107" s="41"/>
    </row>
    <row r="108" ht="12.75">
      <c r="E108" s="41"/>
    </row>
    <row r="109" ht="12.75">
      <c r="E109" s="41"/>
    </row>
    <row r="110" ht="12.75">
      <c r="E110" s="41"/>
    </row>
    <row r="111" ht="12.75">
      <c r="E111" s="41"/>
    </row>
    <row r="112" ht="12.75">
      <c r="E112" s="41"/>
    </row>
    <row r="113" ht="12.75">
      <c r="E113" s="41"/>
    </row>
    <row r="114" ht="12.75">
      <c r="E114" s="41"/>
    </row>
    <row r="115" ht="12.75">
      <c r="E115" s="41"/>
    </row>
    <row r="116" ht="12.75">
      <c r="E116" s="41"/>
    </row>
    <row r="117" ht="12.75">
      <c r="E117" s="41"/>
    </row>
    <row r="118" ht="12.75">
      <c r="E118" s="41"/>
    </row>
    <row r="119" ht="12.75">
      <c r="E119" s="41"/>
    </row>
    <row r="120" ht="12.75">
      <c r="E120" s="41"/>
    </row>
    <row r="121" ht="12.75">
      <c r="E121" s="41"/>
    </row>
    <row r="122" ht="12.75">
      <c r="E122" s="41"/>
    </row>
    <row r="123" ht="12.75">
      <c r="E123" s="41"/>
    </row>
    <row r="124" ht="12.75">
      <c r="E124" s="41"/>
    </row>
    <row r="125" ht="12.75">
      <c r="E125" s="41"/>
    </row>
    <row r="126" ht="12.75">
      <c r="E126" s="41"/>
    </row>
    <row r="127" ht="12.75">
      <c r="E127" s="41"/>
    </row>
    <row r="128" ht="12.75">
      <c r="E128" s="41"/>
    </row>
    <row r="129" ht="12.75">
      <c r="E129" s="41"/>
    </row>
    <row r="130" ht="12.75">
      <c r="E130" s="41"/>
    </row>
    <row r="131" ht="12.75">
      <c r="E131" s="41"/>
    </row>
    <row r="132" ht="12.75">
      <c r="E132" s="41"/>
    </row>
    <row r="133" ht="12.75">
      <c r="E133" s="41"/>
    </row>
    <row r="134" ht="12.75">
      <c r="E134" s="41"/>
    </row>
    <row r="135" ht="12.75">
      <c r="E135" s="41"/>
    </row>
    <row r="136" ht="12.75">
      <c r="E136" s="41"/>
    </row>
    <row r="137" ht="12.75">
      <c r="E137" s="41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ht="12.75">
      <c r="E142" s="41"/>
    </row>
    <row r="143" ht="12.75">
      <c r="E143" s="41"/>
    </row>
    <row r="144" ht="12.75">
      <c r="E144" s="41"/>
    </row>
    <row r="145" ht="12.75">
      <c r="E145" s="41"/>
    </row>
    <row r="146" ht="12.75">
      <c r="E146" s="41"/>
    </row>
    <row r="147" ht="12.75">
      <c r="E147" s="41"/>
    </row>
    <row r="148" ht="12.75">
      <c r="E148" s="41"/>
    </row>
    <row r="149" ht="12.75">
      <c r="E149" s="41"/>
    </row>
    <row r="150" ht="12.75">
      <c r="E150" s="41"/>
    </row>
    <row r="151" ht="12.75">
      <c r="E151" s="41"/>
    </row>
    <row r="152" ht="12.75">
      <c r="E152" s="41"/>
    </row>
    <row r="153" ht="12.75">
      <c r="E153" s="41"/>
    </row>
    <row r="154" ht="12.75">
      <c r="E154" s="41"/>
    </row>
    <row r="155" ht="12.75">
      <c r="E155" s="41"/>
    </row>
    <row r="156" ht="12.75">
      <c r="E156" s="41"/>
    </row>
    <row r="157" ht="12.75">
      <c r="E157" s="41"/>
    </row>
    <row r="158" ht="12.75">
      <c r="E158" s="41"/>
    </row>
    <row r="159" ht="12.75">
      <c r="E159" s="41"/>
    </row>
    <row r="160" ht="12.75">
      <c r="E160" s="41"/>
    </row>
    <row r="161" ht="12.75">
      <c r="E161" s="41"/>
    </row>
    <row r="162" ht="12.75">
      <c r="E162" s="41"/>
    </row>
    <row r="163" ht="12.75">
      <c r="E163" s="41"/>
    </row>
    <row r="164" ht="12.75">
      <c r="E164" s="41"/>
    </row>
    <row r="165" ht="12.75">
      <c r="E165" s="41"/>
    </row>
    <row r="166" ht="12.75">
      <c r="E166" s="41"/>
    </row>
    <row r="167" ht="12.75">
      <c r="E167" s="41"/>
    </row>
    <row r="168" ht="12.75">
      <c r="E168" s="41"/>
    </row>
    <row r="169" ht="12.75">
      <c r="E169" s="41"/>
    </row>
    <row r="170" ht="12.75">
      <c r="E170" s="41"/>
    </row>
    <row r="171" ht="12.75">
      <c r="E171" s="41"/>
    </row>
    <row r="172" ht="12.75">
      <c r="E172" s="41"/>
    </row>
    <row r="173" ht="12.75">
      <c r="E173" s="41"/>
    </row>
    <row r="174" ht="12.75">
      <c r="E174" s="41"/>
    </row>
    <row r="175" ht="12.75">
      <c r="E175" s="41"/>
    </row>
    <row r="176" ht="12.75">
      <c r="E176" s="41"/>
    </row>
    <row r="177" ht="12.75">
      <c r="E177" s="41"/>
    </row>
    <row r="178" ht="12.75">
      <c r="E178" s="41"/>
    </row>
    <row r="179" ht="12.75">
      <c r="E179" s="41"/>
    </row>
    <row r="180" ht="12.75">
      <c r="E180" s="41"/>
    </row>
    <row r="181" ht="12.75">
      <c r="E181" s="41"/>
    </row>
    <row r="182" ht="12.75">
      <c r="E182" s="41"/>
    </row>
    <row r="183" ht="12.75">
      <c r="E183" s="41"/>
    </row>
    <row r="184" ht="12.75">
      <c r="E184" s="41"/>
    </row>
    <row r="185" ht="12.75">
      <c r="E185" s="41"/>
    </row>
    <row r="186" ht="12.75">
      <c r="E186" s="41"/>
    </row>
    <row r="187" ht="12.75">
      <c r="E187" s="41"/>
    </row>
    <row r="188" ht="12.75">
      <c r="E188" s="41"/>
    </row>
    <row r="189" ht="12.75">
      <c r="E189" s="41"/>
    </row>
    <row r="190" ht="12.75">
      <c r="E190" s="41"/>
    </row>
    <row r="191" ht="12.75">
      <c r="E191" s="41"/>
    </row>
    <row r="192" ht="12.75">
      <c r="E192" s="41"/>
    </row>
    <row r="193" ht="12.75">
      <c r="E193" s="41"/>
    </row>
    <row r="194" ht="12.75">
      <c r="E194" s="41"/>
    </row>
    <row r="195" ht="12.75">
      <c r="E195" s="41"/>
    </row>
    <row r="196" ht="12.75">
      <c r="E196" s="41"/>
    </row>
    <row r="197" ht="12.75">
      <c r="E197" s="41"/>
    </row>
    <row r="198" ht="12.75">
      <c r="E198" s="41"/>
    </row>
    <row r="199" ht="12.75">
      <c r="E199" s="41"/>
    </row>
    <row r="200" ht="12.75">
      <c r="E200" s="41"/>
    </row>
    <row r="201" ht="12.75">
      <c r="E201" s="41"/>
    </row>
    <row r="202" ht="12.75">
      <c r="E202" s="41"/>
    </row>
    <row r="203" ht="12.75">
      <c r="E203" s="41"/>
    </row>
    <row r="204" ht="12.75">
      <c r="E204" s="41"/>
    </row>
    <row r="205" ht="12.75">
      <c r="E205" s="41"/>
    </row>
    <row r="206" ht="12.75">
      <c r="E206" s="41"/>
    </row>
    <row r="207" ht="12.75">
      <c r="E207" s="41"/>
    </row>
    <row r="208" ht="12.75">
      <c r="E208" s="41"/>
    </row>
    <row r="209" ht="12.75">
      <c r="E209" s="41"/>
    </row>
    <row r="210" ht="12.75">
      <c r="E210" s="41"/>
    </row>
    <row r="211" ht="12.75">
      <c r="E211" s="41"/>
    </row>
    <row r="212" ht="12.75">
      <c r="E212" s="41"/>
    </row>
    <row r="213" ht="12.75">
      <c r="E213" s="41"/>
    </row>
    <row r="214" ht="12.75">
      <c r="E214" s="41"/>
    </row>
    <row r="215" ht="12.75">
      <c r="E215" s="41"/>
    </row>
    <row r="216" ht="12.75">
      <c r="E216" s="41"/>
    </row>
    <row r="217" ht="12.75">
      <c r="E217" s="41"/>
    </row>
    <row r="218" ht="12.75">
      <c r="E218" s="41"/>
    </row>
    <row r="219" ht="12.75">
      <c r="E219" s="41"/>
    </row>
    <row r="220" ht="12.75">
      <c r="E220" s="41"/>
    </row>
    <row r="221" ht="12.75">
      <c r="E221" s="41"/>
    </row>
    <row r="222" ht="12.75">
      <c r="E222" s="41"/>
    </row>
    <row r="223" ht="12.75">
      <c r="E223" s="41"/>
    </row>
    <row r="224" ht="12.75">
      <c r="E224" s="41"/>
    </row>
    <row r="225" ht="12.75">
      <c r="E225" s="41"/>
    </row>
    <row r="226" ht="12.75">
      <c r="E226" s="41"/>
    </row>
    <row r="227" ht="12.75">
      <c r="E227" s="41"/>
    </row>
    <row r="228" ht="12.75">
      <c r="E228" s="41"/>
    </row>
    <row r="229" ht="12.75">
      <c r="E229" s="41"/>
    </row>
    <row r="230" ht="12.75">
      <c r="E230" s="41"/>
    </row>
    <row r="231" ht="12.75">
      <c r="E231" s="41"/>
    </row>
    <row r="232" ht="12.75">
      <c r="E232" s="41"/>
    </row>
    <row r="233" ht="12.75">
      <c r="E233" s="41"/>
    </row>
    <row r="234" ht="12.75">
      <c r="E234" s="41"/>
    </row>
    <row r="235" ht="12.75">
      <c r="E235" s="41"/>
    </row>
    <row r="236" ht="12.75">
      <c r="E236" s="41"/>
    </row>
    <row r="237" ht="12.75">
      <c r="E237" s="41"/>
    </row>
    <row r="238" ht="12.75">
      <c r="E238" s="41"/>
    </row>
    <row r="239" ht="12.75">
      <c r="E239" s="41"/>
    </row>
    <row r="240" ht="12.75">
      <c r="E240" s="41"/>
    </row>
    <row r="241" ht="12.75">
      <c r="E241" s="41"/>
    </row>
    <row r="242" ht="12.75">
      <c r="E242" s="41"/>
    </row>
    <row r="243" ht="12.75">
      <c r="E243" s="41"/>
    </row>
    <row r="244" ht="12.75">
      <c r="E244" s="41"/>
    </row>
    <row r="245" ht="12.75">
      <c r="E245" s="41"/>
    </row>
    <row r="246" ht="12.75">
      <c r="E246" s="41"/>
    </row>
    <row r="247" ht="12.75">
      <c r="E247" s="41"/>
    </row>
    <row r="248" ht="12.75">
      <c r="E248" s="41"/>
    </row>
    <row r="249" ht="12.75">
      <c r="E249" s="41"/>
    </row>
    <row r="250" ht="12.75">
      <c r="E250" s="41"/>
    </row>
    <row r="251" ht="12.75">
      <c r="E251" s="41"/>
    </row>
    <row r="252" ht="12.75">
      <c r="E252" s="41"/>
    </row>
    <row r="253" ht="12.75">
      <c r="E253" s="41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I31"/>
  <sheetViews>
    <sheetView zoomScalePageLayoutView="0" workbookViewId="0" topLeftCell="A4">
      <selection activeCell="A26" sqref="A26:IV26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95" t="s">
        <v>62</v>
      </c>
    </row>
    <row r="4" spans="1:6" ht="12.75">
      <c r="A4" s="40"/>
      <c r="B4" s="41"/>
      <c r="C4" s="41"/>
      <c r="D4" s="41"/>
      <c r="E4" s="109"/>
      <c r="F4" s="41"/>
    </row>
    <row r="5" spans="1:6" ht="12.75">
      <c r="A5" s="129" t="s">
        <v>46</v>
      </c>
      <c r="B5" s="41"/>
      <c r="C5" s="41"/>
      <c r="D5" s="41"/>
      <c r="E5" s="109"/>
      <c r="F5" s="41"/>
    </row>
    <row r="6" spans="1:6" ht="12.75">
      <c r="A6" s="126" t="str">
        <f>'D-Sinies Pag Direc'!A6</f>
        <v>      (entre el 1 de enero y 30 de septiembre de 2014, montos expresados en miles de pesos de septiembre de 2014)</v>
      </c>
      <c r="B6" s="112"/>
      <c r="C6" s="41"/>
      <c r="D6" s="41"/>
      <c r="E6" s="109"/>
      <c r="F6" s="41"/>
    </row>
    <row r="7" spans="1:6" ht="12.75">
      <c r="A7" s="163"/>
      <c r="B7" s="217" t="s">
        <v>78</v>
      </c>
      <c r="C7" s="218"/>
      <c r="D7" s="168" t="s">
        <v>48</v>
      </c>
      <c r="E7" s="168" t="s">
        <v>49</v>
      </c>
      <c r="F7" s="169" t="s">
        <v>50</v>
      </c>
    </row>
    <row r="8" spans="1:6" ht="12.75">
      <c r="A8" s="170" t="s">
        <v>1</v>
      </c>
      <c r="B8" s="172" t="s">
        <v>51</v>
      </c>
      <c r="C8" s="172" t="s">
        <v>52</v>
      </c>
      <c r="D8" s="179" t="s">
        <v>79</v>
      </c>
      <c r="E8" s="179" t="s">
        <v>53</v>
      </c>
      <c r="F8" s="180" t="s">
        <v>54</v>
      </c>
    </row>
    <row r="9" spans="1:6" ht="12.75">
      <c r="A9" s="170"/>
      <c r="B9" s="181"/>
      <c r="C9" s="182"/>
      <c r="D9" s="179" t="s">
        <v>80</v>
      </c>
      <c r="E9" s="171" t="s">
        <v>55</v>
      </c>
      <c r="F9" s="180" t="s">
        <v>56</v>
      </c>
    </row>
    <row r="10" spans="1:6" ht="12.75">
      <c r="A10" s="174"/>
      <c r="B10" s="176" t="s">
        <v>57</v>
      </c>
      <c r="C10" s="176" t="s">
        <v>58</v>
      </c>
      <c r="D10" s="176" t="s">
        <v>59</v>
      </c>
      <c r="E10" s="176" t="s">
        <v>60</v>
      </c>
      <c r="F10" s="178" t="s">
        <v>61</v>
      </c>
    </row>
    <row r="11" spans="1:9" ht="12.75">
      <c r="A11" s="214" t="str">
        <f>'D-Sinies Pag Direc'!A10</f>
        <v>AIG</v>
      </c>
      <c r="B11" s="215">
        <f>'D-Sinies Pag Direc'!H10</f>
        <v>8701</v>
      </c>
      <c r="C11" s="93">
        <v>5285</v>
      </c>
      <c r="D11" s="93">
        <v>1965</v>
      </c>
      <c r="E11" s="93">
        <v>-2189</v>
      </c>
      <c r="F11" s="216">
        <f aca="true" t="shared" si="0" ref="F11:F16">SUM(B11:D11)-E11</f>
        <v>18140</v>
      </c>
      <c r="G11" s="185"/>
      <c r="I11">
        <f>5000*1000</f>
        <v>5000000</v>
      </c>
    </row>
    <row r="12" spans="1:7" ht="12.75">
      <c r="A12" s="90" t="str">
        <f>'D-Sinies Pag Direc'!A11</f>
        <v>Bci</v>
      </c>
      <c r="B12" s="139">
        <f>'D-Sinies Pag Direc'!H11</f>
        <v>7966045</v>
      </c>
      <c r="C12" s="18">
        <v>965632</v>
      </c>
      <c r="D12" s="18">
        <v>2504365</v>
      </c>
      <c r="E12" s="18">
        <v>1667419</v>
      </c>
      <c r="F12" s="118">
        <f t="shared" si="0"/>
        <v>9768623</v>
      </c>
      <c r="G12" s="185"/>
    </row>
    <row r="13" spans="1:9" ht="12.75">
      <c r="A13" s="90" t="str">
        <f>'D-Sinies Pag Direc'!A12</f>
        <v>BNP PARIBAS CARDIF</v>
      </c>
      <c r="B13" s="139">
        <f>'D-Sinies Pag Direc'!H12</f>
        <v>582955</v>
      </c>
      <c r="C13" s="18">
        <v>95826</v>
      </c>
      <c r="D13" s="18">
        <v>430958</v>
      </c>
      <c r="E13" s="18">
        <v>294417</v>
      </c>
      <c r="F13" s="118">
        <f t="shared" si="0"/>
        <v>815322</v>
      </c>
      <c r="G13" s="185"/>
      <c r="I13">
        <f>164*1000</f>
        <v>164000</v>
      </c>
    </row>
    <row r="14" spans="1:7" ht="12.75">
      <c r="A14" s="90" t="str">
        <f>'D-Sinies Pag Direc'!A13</f>
        <v>Chilena Consolidada</v>
      </c>
      <c r="B14" s="139">
        <f>'D-Sinies Pag Direc'!H13</f>
        <v>914841</v>
      </c>
      <c r="C14" s="18">
        <v>303154</v>
      </c>
      <c r="D14" s="18">
        <v>229780</v>
      </c>
      <c r="E14" s="18">
        <v>482081</v>
      </c>
      <c r="F14" s="118">
        <f t="shared" si="0"/>
        <v>965694</v>
      </c>
      <c r="G14" s="185"/>
    </row>
    <row r="15" spans="1:7" ht="12.75">
      <c r="A15" s="90" t="str">
        <f>'D-Sinies Pag Direc'!A14</f>
        <v>Chubb</v>
      </c>
      <c r="B15" s="139">
        <f>'D-Sinies Pag Direc'!H14</f>
        <v>29506.375</v>
      </c>
      <c r="C15" s="18">
        <v>3900.247</v>
      </c>
      <c r="D15" s="18">
        <v>219.446</v>
      </c>
      <c r="E15" s="18">
        <v>0</v>
      </c>
      <c r="F15" s="118">
        <f t="shared" si="0"/>
        <v>33626.06800000001</v>
      </c>
      <c r="G15" s="185"/>
    </row>
    <row r="16" spans="1:7" ht="12.75">
      <c r="A16" s="90" t="str">
        <f>'D-Sinies Pag Direc'!A15</f>
        <v>Consorcio Nacional</v>
      </c>
      <c r="B16" s="139">
        <f>'D-Sinies Pag Direc'!H15</f>
        <v>1882645</v>
      </c>
      <c r="C16" s="18">
        <v>378707</v>
      </c>
      <c r="D16" s="18">
        <v>760332</v>
      </c>
      <c r="E16" s="18">
        <v>418182</v>
      </c>
      <c r="F16" s="118">
        <f t="shared" si="0"/>
        <v>2603502</v>
      </c>
      <c r="G16" s="185"/>
    </row>
    <row r="17" spans="1:7" ht="12.75">
      <c r="A17" s="90" t="str">
        <f>'D-Sinies Pag Direc'!A16</f>
        <v>Cruz Blanca</v>
      </c>
      <c r="B17" s="139">
        <f>'D-Sinies Pag Direc'!H16</f>
        <v>168805</v>
      </c>
      <c r="C17" s="18">
        <v>11887</v>
      </c>
      <c r="D17" s="18">
        <v>281681</v>
      </c>
      <c r="E17" s="18">
        <v>0</v>
      </c>
      <c r="F17" s="118">
        <f aca="true" t="shared" si="1" ref="F17:F26">SUM(B17:D17)-E17</f>
        <v>462373</v>
      </c>
      <c r="G17" s="185"/>
    </row>
    <row r="18" spans="1:7" ht="12.75">
      <c r="A18" s="214" t="str">
        <f>'D-Sinies Pag Direc'!A17</f>
        <v>HDI</v>
      </c>
      <c r="B18" s="215">
        <f>'D-Sinies Pag Direc'!H17</f>
        <v>-24930</v>
      </c>
      <c r="C18" s="93">
        <v>524.937</v>
      </c>
      <c r="D18" s="93">
        <v>163.993</v>
      </c>
      <c r="E18" s="93">
        <v>500.007</v>
      </c>
      <c r="F18" s="216">
        <f t="shared" si="1"/>
        <v>-24741.077</v>
      </c>
      <c r="G18" s="185"/>
    </row>
    <row r="19" spans="1:7" ht="12.75">
      <c r="A19" s="90" t="str">
        <f>'D-Sinies Pag Direc'!A18</f>
        <v>Liberty</v>
      </c>
      <c r="B19" s="139">
        <f>'D-Sinies Pag Direc'!H18</f>
        <v>25226</v>
      </c>
      <c r="C19" s="18">
        <v>9648</v>
      </c>
      <c r="D19" s="18">
        <v>18721</v>
      </c>
      <c r="E19" s="18">
        <v>11444</v>
      </c>
      <c r="F19" s="118">
        <f t="shared" si="1"/>
        <v>42151</v>
      </c>
      <c r="G19" s="185"/>
    </row>
    <row r="20" spans="1:7" ht="12.75">
      <c r="A20" s="90" t="str">
        <f>'D-Sinies Pag Direc'!A19</f>
        <v>Magallanes</v>
      </c>
      <c r="B20" s="139">
        <f>'D-Sinies Pag Direc'!H19</f>
        <v>2928777.366</v>
      </c>
      <c r="C20" s="18">
        <v>2139244.131</v>
      </c>
      <c r="D20" s="18">
        <v>0</v>
      </c>
      <c r="E20" s="18">
        <v>2494042.435</v>
      </c>
      <c r="F20" s="118">
        <f t="shared" si="1"/>
        <v>2573979.0619999995</v>
      </c>
      <c r="G20" s="185"/>
    </row>
    <row r="21" spans="1:7" ht="12.75">
      <c r="A21" s="90" t="str">
        <f>'D-Sinies Pag Direc'!A20</f>
        <v>Mapfre</v>
      </c>
      <c r="B21" s="139">
        <f>'D-Sinies Pag Direc'!H20</f>
        <v>1818140</v>
      </c>
      <c r="C21" s="18">
        <v>575903</v>
      </c>
      <c r="D21" s="18">
        <v>388572</v>
      </c>
      <c r="E21" s="18">
        <v>588436</v>
      </c>
      <c r="F21" s="118">
        <f t="shared" si="1"/>
        <v>2194179</v>
      </c>
      <c r="G21" s="185"/>
    </row>
    <row r="22" spans="1:7" ht="12.75">
      <c r="A22" s="90" t="str">
        <f>'D-Sinies Pag Direc'!A21</f>
        <v>Mutual de Seguros</v>
      </c>
      <c r="B22" s="139">
        <f>'D-Sinies Pag Direc'!H21</f>
        <v>80540</v>
      </c>
      <c r="C22" s="18">
        <v>15252</v>
      </c>
      <c r="D22" s="18">
        <v>34267</v>
      </c>
      <c r="E22" s="18">
        <v>14905</v>
      </c>
      <c r="F22" s="118">
        <f t="shared" si="1"/>
        <v>115154</v>
      </c>
      <c r="G22" s="185"/>
    </row>
    <row r="23" spans="1:7" ht="12.75">
      <c r="A23" s="90" t="str">
        <f>'D-Sinies Pag Direc'!A22</f>
        <v>Penta Security</v>
      </c>
      <c r="B23" s="139">
        <f>'D-Sinies Pag Direc'!H22</f>
        <v>5479444</v>
      </c>
      <c r="C23" s="18">
        <v>917410</v>
      </c>
      <c r="D23" s="18">
        <v>1886173</v>
      </c>
      <c r="E23" s="18">
        <v>946285</v>
      </c>
      <c r="F23" s="118">
        <f t="shared" si="1"/>
        <v>7336742</v>
      </c>
      <c r="G23" s="185"/>
    </row>
    <row r="24" spans="1:7" ht="12.75">
      <c r="A24" s="90" t="str">
        <f>'D-Sinies Pag Direc'!A23</f>
        <v>Renta Nacional</v>
      </c>
      <c r="B24" s="139">
        <f>'D-Sinies Pag Direc'!H23</f>
        <v>231971</v>
      </c>
      <c r="C24" s="18">
        <v>42199</v>
      </c>
      <c r="D24" s="18">
        <v>45666</v>
      </c>
      <c r="E24" s="18">
        <v>69985</v>
      </c>
      <c r="F24" s="118">
        <f t="shared" si="1"/>
        <v>249851</v>
      </c>
      <c r="G24" s="185"/>
    </row>
    <row r="25" spans="1:7" ht="12.75">
      <c r="A25" s="90" t="str">
        <f>'D-Sinies Pag Direc'!A24</f>
        <v>RSA</v>
      </c>
      <c r="B25" s="139">
        <f>'D-Sinies Pag Direc'!H24</f>
        <v>1802573</v>
      </c>
      <c r="C25" s="18">
        <v>652752</v>
      </c>
      <c r="D25" s="18">
        <v>1666713</v>
      </c>
      <c r="E25" s="18">
        <v>642044</v>
      </c>
      <c r="F25" s="118">
        <f t="shared" si="1"/>
        <v>3479994</v>
      </c>
      <c r="G25" s="185"/>
    </row>
    <row r="26" spans="1:7" ht="12.75">
      <c r="A26" s="90" t="str">
        <f>'D-Sinies Pag Direc'!A25</f>
        <v>Zenit</v>
      </c>
      <c r="B26" s="139">
        <f>'D-Sinies Pag Direc'!H25</f>
        <v>136201</v>
      </c>
      <c r="C26" s="18">
        <v>18344</v>
      </c>
      <c r="D26" s="18">
        <v>52923</v>
      </c>
      <c r="E26" s="18">
        <v>75298</v>
      </c>
      <c r="F26" s="118">
        <f t="shared" si="1"/>
        <v>132170</v>
      </c>
      <c r="G26" s="185"/>
    </row>
    <row r="27" spans="1:6" ht="12.75">
      <c r="A27" s="42"/>
      <c r="B27" s="43"/>
      <c r="C27" s="44"/>
      <c r="D27" s="44"/>
      <c r="E27" s="44"/>
      <c r="F27" s="116"/>
    </row>
    <row r="28" spans="1:6" ht="12.75">
      <c r="A28" s="138" t="s">
        <v>11</v>
      </c>
      <c r="B28" s="139">
        <f>SUM(B11:B26)</f>
        <v>24031440.741</v>
      </c>
      <c r="C28" s="139">
        <f>SUM(C11:C26)</f>
        <v>6135668.3149999995</v>
      </c>
      <c r="D28" s="139">
        <f>SUM(D11:D26)</f>
        <v>8302499.439</v>
      </c>
      <c r="E28" s="139">
        <f>SUM(E11:E26)</f>
        <v>7702849.442</v>
      </c>
      <c r="F28" s="3">
        <f>+B28+C28+D28-E28</f>
        <v>30766759.053000003</v>
      </c>
    </row>
    <row r="29" spans="1:6" ht="15.75">
      <c r="A29" s="46"/>
      <c r="B29" s="47"/>
      <c r="C29" s="48"/>
      <c r="D29" s="48"/>
      <c r="E29" s="48"/>
      <c r="F29" s="117"/>
    </row>
    <row r="31" spans="3:6" ht="12.75">
      <c r="C31" s="185"/>
      <c r="F31" s="185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16"/>
  <sheetViews>
    <sheetView zoomScalePageLayoutView="0" workbookViewId="0" topLeftCell="A1">
      <selection activeCell="A25" sqref="A25:IV25"/>
    </sheetView>
  </sheetViews>
  <sheetFormatPr defaultColWidth="11.421875" defaultRowHeight="12.75"/>
  <cols>
    <col min="1" max="1" width="22.421875" style="52" customWidth="1"/>
    <col min="2" max="5" width="11.7109375" style="52" customWidth="1"/>
    <col min="6" max="6" width="12.28125" style="52" customWidth="1"/>
    <col min="7" max="9" width="11.7109375" style="52" customWidth="1"/>
    <col min="10" max="16384" width="11.421875" style="52" customWidth="1"/>
  </cols>
  <sheetData>
    <row r="1" ht="12.75">
      <c r="A1" s="51"/>
    </row>
    <row r="3" ht="12.75">
      <c r="A3" s="95" t="s">
        <v>62</v>
      </c>
    </row>
    <row r="4" ht="12.75">
      <c r="A4" s="51"/>
    </row>
    <row r="5" spans="1:9" ht="12.75">
      <c r="A5" s="53" t="s">
        <v>0</v>
      </c>
      <c r="B5" s="54"/>
      <c r="C5" s="54"/>
      <c r="E5" s="54"/>
      <c r="F5" s="54"/>
      <c r="G5" s="54"/>
      <c r="H5" s="54"/>
      <c r="I5" s="54"/>
    </row>
    <row r="6" spans="1:9" ht="12.75">
      <c r="A6" s="2" t="str">
        <f>'A-N° Sinies Denun'!$A$6</f>
        <v>      (entre el 1 de enero y  30 de septiembre de 2014)</v>
      </c>
      <c r="B6" s="55"/>
      <c r="C6" s="54"/>
      <c r="D6" s="54"/>
      <c r="E6" s="54"/>
      <c r="F6" s="54"/>
      <c r="G6" s="54"/>
      <c r="H6" s="54"/>
      <c r="I6" s="54"/>
    </row>
    <row r="7" spans="1:9" ht="12.75">
      <c r="A7" s="56"/>
      <c r="B7" s="57"/>
      <c r="C7" s="58"/>
      <c r="D7" s="58"/>
      <c r="E7" s="58"/>
      <c r="F7" s="58"/>
      <c r="G7" s="58"/>
      <c r="H7" s="58"/>
      <c r="I7" s="59"/>
    </row>
    <row r="8" spans="1:9" ht="12.75">
      <c r="A8" s="60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92" t="s">
        <v>85</v>
      </c>
      <c r="G8" s="61" t="s">
        <v>6</v>
      </c>
      <c r="H8" s="61" t="s">
        <v>7</v>
      </c>
      <c r="I8" s="62" t="s">
        <v>8</v>
      </c>
    </row>
    <row r="9" spans="1:9" ht="12.75">
      <c r="A9" s="63"/>
      <c r="B9" s="64"/>
      <c r="C9" s="64"/>
      <c r="D9" s="64"/>
      <c r="E9" s="64"/>
      <c r="F9" s="64"/>
      <c r="G9" s="54"/>
      <c r="H9" s="64"/>
      <c r="I9" s="65"/>
    </row>
    <row r="10" spans="1:9" ht="12.75">
      <c r="A10" s="91" t="str">
        <f>'A-N° Sinies Denun'!A10</f>
        <v>AIG</v>
      </c>
      <c r="B10" s="18">
        <v>4710</v>
      </c>
      <c r="C10" s="18">
        <v>5109</v>
      </c>
      <c r="D10" s="18"/>
      <c r="E10" s="18"/>
      <c r="F10" s="18">
        <v>29</v>
      </c>
      <c r="G10" s="190"/>
      <c r="H10" s="18"/>
      <c r="I10" s="4">
        <f>SUM(B10:H10)</f>
        <v>9848</v>
      </c>
    </row>
    <row r="11" spans="1:9" ht="12.75">
      <c r="A11" s="91" t="str">
        <f>'A-N° Sinies Denun'!A11</f>
        <v>Bci</v>
      </c>
      <c r="B11" s="18">
        <v>804190</v>
      </c>
      <c r="C11" s="18">
        <v>338446</v>
      </c>
      <c r="D11" s="18">
        <v>32306</v>
      </c>
      <c r="E11" s="18">
        <v>27559</v>
      </c>
      <c r="F11" s="18">
        <v>45523</v>
      </c>
      <c r="G11" s="190">
        <v>23983</v>
      </c>
      <c r="H11" s="18">
        <v>44927</v>
      </c>
      <c r="I11" s="4">
        <f aca="true" t="shared" si="0" ref="I11:I25">SUM(B11:H11)</f>
        <v>1316934</v>
      </c>
    </row>
    <row r="12" spans="1:9" ht="12.75">
      <c r="A12" s="91" t="str">
        <f>'A-N° Sinies Denun'!A12</f>
        <v>BNP PARIBAS CARDIF</v>
      </c>
      <c r="B12" s="18">
        <v>225130</v>
      </c>
      <c r="C12" s="18">
        <v>8363</v>
      </c>
      <c r="D12" s="18"/>
      <c r="E12" s="18"/>
      <c r="F12" s="18">
        <v>6819</v>
      </c>
      <c r="G12" s="18"/>
      <c r="H12" s="18">
        <v>1299</v>
      </c>
      <c r="I12" s="4">
        <f t="shared" si="0"/>
        <v>241611</v>
      </c>
    </row>
    <row r="13" spans="1:9" ht="12.75">
      <c r="A13" s="91" t="str">
        <f>'A-N° Sinies Denun'!A13</f>
        <v>Chilena Consolidada</v>
      </c>
      <c r="B13" s="18">
        <v>79890</v>
      </c>
      <c r="C13" s="18">
        <v>27105</v>
      </c>
      <c r="D13" s="18">
        <v>5156</v>
      </c>
      <c r="E13" s="18">
        <v>4</v>
      </c>
      <c r="F13" s="18">
        <v>2052</v>
      </c>
      <c r="G13" s="18">
        <v>1457</v>
      </c>
      <c r="H13" s="18">
        <v>4534</v>
      </c>
      <c r="I13" s="4">
        <f t="shared" si="0"/>
        <v>120198</v>
      </c>
    </row>
    <row r="14" spans="1:9" ht="12.75">
      <c r="A14" s="91" t="str">
        <f>'A-N° Sinies Denun'!A14</f>
        <v>Chubb</v>
      </c>
      <c r="B14" s="18"/>
      <c r="C14" s="18"/>
      <c r="D14" s="18"/>
      <c r="E14" s="18">
        <v>616</v>
      </c>
      <c r="F14" s="18"/>
      <c r="G14" s="18"/>
      <c r="H14" s="18"/>
      <c r="I14" s="4">
        <f t="shared" si="0"/>
        <v>616</v>
      </c>
    </row>
    <row r="15" spans="1:9" ht="12.75">
      <c r="A15" s="91" t="str">
        <f>'A-N° Sinies Denun'!A15</f>
        <v>Consorcio Nacional</v>
      </c>
      <c r="B15" s="18">
        <v>405815</v>
      </c>
      <c r="C15" s="18">
        <v>156959</v>
      </c>
      <c r="D15" s="18">
        <v>2530</v>
      </c>
      <c r="E15" s="18">
        <v>806</v>
      </c>
      <c r="F15" s="18">
        <v>16656</v>
      </c>
      <c r="G15" s="18">
        <v>1147</v>
      </c>
      <c r="H15" s="18">
        <v>6700</v>
      </c>
      <c r="I15" s="4">
        <f t="shared" si="0"/>
        <v>590613</v>
      </c>
    </row>
    <row r="16" spans="1:9" ht="12.75">
      <c r="A16" s="91" t="str">
        <f>'A-N° Sinies Denun'!A16</f>
        <v>Cruz Blanca</v>
      </c>
      <c r="B16" s="18">
        <v>63043</v>
      </c>
      <c r="C16" s="18">
        <v>30715</v>
      </c>
      <c r="D16" s="18"/>
      <c r="E16" s="18"/>
      <c r="F16" s="18">
        <v>2447</v>
      </c>
      <c r="G16" s="18"/>
      <c r="H16" s="18">
        <v>1581</v>
      </c>
      <c r="I16" s="4">
        <f t="shared" si="0"/>
        <v>97786</v>
      </c>
    </row>
    <row r="17" spans="1:9" ht="12.75">
      <c r="A17" s="91" t="str">
        <f>'A-N° Sinies Denun'!A17</f>
        <v>HDI</v>
      </c>
      <c r="B17" s="18">
        <v>233</v>
      </c>
      <c r="C17" s="18">
        <v>39</v>
      </c>
      <c r="D17" s="18"/>
      <c r="E17" s="18"/>
      <c r="F17" s="18"/>
      <c r="G17" s="18"/>
      <c r="H17" s="18">
        <v>109</v>
      </c>
      <c r="I17" s="4">
        <f t="shared" si="0"/>
        <v>381</v>
      </c>
    </row>
    <row r="18" spans="1:9" ht="12.75">
      <c r="A18" s="91" t="str">
        <f>'A-N° Sinies Denun'!A18</f>
        <v>Liberty</v>
      </c>
      <c r="B18" s="18">
        <v>3919</v>
      </c>
      <c r="C18" s="18">
        <v>59</v>
      </c>
      <c r="D18" s="18"/>
      <c r="E18" s="18"/>
      <c r="F18" s="18">
        <v>7</v>
      </c>
      <c r="G18" s="18"/>
      <c r="H18" s="18"/>
      <c r="I18" s="4">
        <f t="shared" si="0"/>
        <v>3985</v>
      </c>
    </row>
    <row r="19" spans="1:9" ht="12.75">
      <c r="A19" s="91" t="str">
        <f>'A-N° Sinies Denun'!A19</f>
        <v>Magallanes</v>
      </c>
      <c r="B19" s="18">
        <v>264919</v>
      </c>
      <c r="C19" s="18">
        <v>86462</v>
      </c>
      <c r="D19" s="18">
        <v>2288</v>
      </c>
      <c r="E19" s="18">
        <v>2931</v>
      </c>
      <c r="F19" s="18">
        <v>6119</v>
      </c>
      <c r="G19" s="18">
        <v>865</v>
      </c>
      <c r="H19" s="18">
        <v>51574</v>
      </c>
      <c r="I19" s="4">
        <f t="shared" si="0"/>
        <v>415158</v>
      </c>
    </row>
    <row r="20" spans="1:9" ht="12.75">
      <c r="A20" s="91" t="str">
        <f>'A-N° Sinies Denun'!A20</f>
        <v>Mapfre</v>
      </c>
      <c r="B20" s="18">
        <v>390408</v>
      </c>
      <c r="C20" s="18">
        <v>79593</v>
      </c>
      <c r="D20" s="18">
        <v>17732</v>
      </c>
      <c r="E20" s="18">
        <v>10016</v>
      </c>
      <c r="F20" s="18">
        <v>12013</v>
      </c>
      <c r="G20" s="18">
        <v>3515</v>
      </c>
      <c r="H20" s="18">
        <v>9968</v>
      </c>
      <c r="I20" s="4">
        <f t="shared" si="0"/>
        <v>523245</v>
      </c>
    </row>
    <row r="21" spans="1:9" ht="12.75">
      <c r="A21" s="91" t="str">
        <f>'A-N° Sinies Denun'!A21</f>
        <v>Mutual de Seguros</v>
      </c>
      <c r="B21" s="18">
        <v>20568</v>
      </c>
      <c r="C21" s="18">
        <v>5383</v>
      </c>
      <c r="D21" s="18"/>
      <c r="E21" s="18"/>
      <c r="F21" s="18">
        <v>63</v>
      </c>
      <c r="G21" s="18"/>
      <c r="H21" s="18">
        <v>365</v>
      </c>
      <c r="I21" s="4">
        <f t="shared" si="0"/>
        <v>26379</v>
      </c>
    </row>
    <row r="22" spans="1:9" ht="12.75">
      <c r="A22" s="91" t="str">
        <f>'A-N° Sinies Denun'!A22</f>
        <v>Penta Security</v>
      </c>
      <c r="B22" s="18">
        <v>326227</v>
      </c>
      <c r="C22" s="18">
        <v>280648</v>
      </c>
      <c r="D22" s="18">
        <v>41170</v>
      </c>
      <c r="E22" s="18">
        <v>13646</v>
      </c>
      <c r="F22" s="18">
        <v>50025</v>
      </c>
      <c r="G22" s="18">
        <v>36038</v>
      </c>
      <c r="H22" s="18">
        <v>13902</v>
      </c>
      <c r="I22" s="4">
        <f t="shared" si="0"/>
        <v>761656</v>
      </c>
    </row>
    <row r="23" spans="1:9" ht="12.75">
      <c r="A23" s="91" t="str">
        <f>'A-N° Sinies Denun'!A23</f>
        <v>Renta Nacional</v>
      </c>
      <c r="B23" s="18">
        <v>4104</v>
      </c>
      <c r="C23" s="18">
        <v>3311</v>
      </c>
      <c r="D23" s="18">
        <v>778</v>
      </c>
      <c r="E23" s="18">
        <v>6354</v>
      </c>
      <c r="F23" s="18">
        <v>0</v>
      </c>
      <c r="G23" s="18">
        <v>116</v>
      </c>
      <c r="H23" s="18">
        <v>794</v>
      </c>
      <c r="I23" s="4">
        <f t="shared" si="0"/>
        <v>15457</v>
      </c>
    </row>
    <row r="24" spans="1:9" s="187" customFormat="1" ht="12.75">
      <c r="A24" s="91" t="str">
        <f>'A-N° Sinies Denun'!A24</f>
        <v>RSA</v>
      </c>
      <c r="B24" s="183">
        <v>87415</v>
      </c>
      <c r="C24" s="183">
        <v>49722</v>
      </c>
      <c r="D24" s="183">
        <v>5796</v>
      </c>
      <c r="E24" s="183">
        <v>4921</v>
      </c>
      <c r="F24" s="183">
        <v>4677</v>
      </c>
      <c r="G24" s="183">
        <v>6541</v>
      </c>
      <c r="H24" s="183">
        <v>4702</v>
      </c>
      <c r="I24" s="4">
        <f t="shared" si="0"/>
        <v>163774</v>
      </c>
    </row>
    <row r="25" spans="1:11" s="187" customFormat="1" ht="14.25">
      <c r="A25" s="91" t="str">
        <f>'A-N° Sinies Denun'!A25</f>
        <v>Zenit</v>
      </c>
      <c r="B25" s="183">
        <v>22672</v>
      </c>
      <c r="C25" s="183">
        <v>14489</v>
      </c>
      <c r="D25" s="183"/>
      <c r="E25" s="183"/>
      <c r="F25" s="183">
        <v>933</v>
      </c>
      <c r="G25" s="183">
        <v>12</v>
      </c>
      <c r="H25" s="183">
        <v>415</v>
      </c>
      <c r="I25" s="4">
        <f t="shared" si="0"/>
        <v>38521</v>
      </c>
      <c r="K25" s="199"/>
    </row>
    <row r="26" spans="1:11" ht="14.25">
      <c r="A26" s="67"/>
      <c r="B26" s="68"/>
      <c r="C26" s="69"/>
      <c r="D26" s="69"/>
      <c r="E26" s="69"/>
      <c r="F26" s="69"/>
      <c r="G26" s="70">
        <v>12</v>
      </c>
      <c r="H26" s="70"/>
      <c r="I26" s="71"/>
      <c r="K26" s="199"/>
    </row>
    <row r="27" spans="1:11" ht="14.25">
      <c r="A27" s="72" t="s">
        <v>11</v>
      </c>
      <c r="B27" s="5">
        <f>SUM(B10:B25)</f>
        <v>2703243</v>
      </c>
      <c r="C27" s="5">
        <f>SUM(C10:C25)</f>
        <v>1086403</v>
      </c>
      <c r="D27" s="5">
        <f>SUM(D10:D25)</f>
        <v>107756</v>
      </c>
      <c r="E27" s="5">
        <f>SUM(E10:E25)</f>
        <v>66853</v>
      </c>
      <c r="F27" s="5">
        <f>SUM(F10:F25)</f>
        <v>147363</v>
      </c>
      <c r="G27" s="5">
        <f>SUM(G10:G25)</f>
        <v>73674</v>
      </c>
      <c r="H27" s="5">
        <f>SUM(H10:H25)</f>
        <v>140870</v>
      </c>
      <c r="I27" s="5">
        <f>SUM(I10:I25)</f>
        <v>4326162</v>
      </c>
      <c r="J27" s="73"/>
      <c r="K27" s="199"/>
    </row>
    <row r="28" spans="1:11" ht="12.75" customHeight="1">
      <c r="A28" s="74"/>
      <c r="B28" s="75"/>
      <c r="C28" s="76"/>
      <c r="D28" s="76"/>
      <c r="E28" s="76"/>
      <c r="F28" s="76"/>
      <c r="G28" s="77"/>
      <c r="H28" s="78"/>
      <c r="I28" s="79"/>
      <c r="K28" s="199"/>
    </row>
    <row r="29" spans="1:11" ht="14.25">
      <c r="A29" s="54"/>
      <c r="B29" s="54"/>
      <c r="C29" s="54"/>
      <c r="D29" s="54"/>
      <c r="E29" s="54"/>
      <c r="F29" s="54"/>
      <c r="G29" s="54"/>
      <c r="H29" s="54"/>
      <c r="I29" s="54"/>
      <c r="K29" s="199"/>
    </row>
    <row r="30" spans="1:11" ht="14.25">
      <c r="A30" s="54"/>
      <c r="B30" s="54"/>
      <c r="C30" s="54"/>
      <c r="D30" s="54"/>
      <c r="E30" s="54"/>
      <c r="F30" s="54"/>
      <c r="G30" s="54"/>
      <c r="H30" s="54"/>
      <c r="I30" s="54"/>
      <c r="K30" s="199"/>
    </row>
    <row r="31" spans="1:9" ht="12.75">
      <c r="A31" s="54"/>
      <c r="B31" s="54"/>
      <c r="C31" s="54"/>
      <c r="D31" s="54"/>
      <c r="E31" s="54"/>
      <c r="F31" s="54"/>
      <c r="G31" s="54"/>
      <c r="H31" s="54"/>
      <c r="I31" s="54"/>
    </row>
    <row r="32" spans="1:9" ht="12.75">
      <c r="A32" s="54"/>
      <c r="B32" s="54"/>
      <c r="C32" s="54"/>
      <c r="D32" s="54"/>
      <c r="E32" s="54"/>
      <c r="F32" s="54"/>
      <c r="G32" s="54"/>
      <c r="H32" s="54"/>
      <c r="I32" s="54"/>
    </row>
    <row r="54" ht="409.5">
      <c r="J54" s="73"/>
    </row>
    <row r="55" ht="12.75">
      <c r="J55" s="73"/>
    </row>
    <row r="58" spans="1:9" ht="409.5">
      <c r="A58" s="80"/>
      <c r="B58" s="54"/>
      <c r="C58" s="54"/>
      <c r="D58" s="54"/>
      <c r="E58" s="54"/>
      <c r="F58" s="54"/>
      <c r="G58" s="54"/>
      <c r="H58" s="54"/>
      <c r="I58" s="54"/>
    </row>
    <row r="59" spans="1:9" ht="12.75">
      <c r="A59" s="80"/>
      <c r="B59" s="54"/>
      <c r="C59" s="54"/>
      <c r="D59" s="54"/>
      <c r="E59" s="54"/>
      <c r="F59" s="54"/>
      <c r="G59" s="54"/>
      <c r="H59" s="54"/>
      <c r="I59" s="54"/>
    </row>
    <row r="60" spans="1:9" ht="12.75">
      <c r="A60" s="80"/>
      <c r="B60" s="54"/>
      <c r="C60" s="54"/>
      <c r="D60" s="54"/>
      <c r="E60" s="54"/>
      <c r="F60" s="54"/>
      <c r="G60" s="54"/>
      <c r="H60" s="54"/>
      <c r="I60" s="54"/>
    </row>
    <row r="61" spans="1:9" ht="12.75">
      <c r="A61" s="80"/>
      <c r="B61" s="54"/>
      <c r="C61" s="54"/>
      <c r="D61" s="54"/>
      <c r="E61" s="54"/>
      <c r="F61" s="54"/>
      <c r="G61" s="54"/>
      <c r="H61" s="54"/>
      <c r="I61" s="54"/>
    </row>
    <row r="62" spans="1:9" ht="12.75">
      <c r="A62" s="80"/>
      <c r="B62" s="54"/>
      <c r="C62" s="54"/>
      <c r="D62" s="54"/>
      <c r="E62" s="54"/>
      <c r="F62" s="54"/>
      <c r="G62" s="54"/>
      <c r="H62" s="54"/>
      <c r="I62" s="54"/>
    </row>
    <row r="116" ht="409.5">
      <c r="A116" s="89"/>
    </row>
  </sheetData>
  <sheetProtection/>
  <printOptions/>
  <pageMargins left="1.1811023622047245" right="0.2362204724409449" top="0.84" bottom="0.4330708661417323" header="0" footer="0"/>
  <pageSetup orientation="landscape" paperSize="9" r:id="rId1"/>
  <rowBreaks count="3" manualBreakCount="3">
    <brk id="29" max="255" man="1"/>
    <brk id="58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K30"/>
  <sheetViews>
    <sheetView zoomScalePageLayoutView="0" workbookViewId="0" topLeftCell="A7">
      <selection activeCell="A25" sqref="A25:IV25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95" t="s">
        <v>62</v>
      </c>
    </row>
    <row r="5" spans="1:9" ht="12.75">
      <c r="A5" s="53" t="s">
        <v>12</v>
      </c>
      <c r="B5" s="55"/>
      <c r="C5" s="54"/>
      <c r="D5" s="54"/>
      <c r="E5" s="54"/>
      <c r="F5" s="54"/>
      <c r="G5" s="54"/>
      <c r="H5" s="54"/>
      <c r="I5" s="54"/>
    </row>
    <row r="6" spans="1:9" ht="12.75">
      <c r="A6" s="2" t="str">
        <f>'D-Sinies Pag Direc'!$A$6</f>
        <v>      (entre el 1 de enero y 30 de septiembre de 2014, montos expresados en miles de pesos de septiembre de 2014)</v>
      </c>
      <c r="B6" s="55"/>
      <c r="C6" s="54"/>
      <c r="D6" s="54"/>
      <c r="E6" s="54"/>
      <c r="F6" s="54"/>
      <c r="G6" s="54"/>
      <c r="H6" s="54"/>
      <c r="I6" s="54"/>
    </row>
    <row r="7" spans="1:9" ht="12.75">
      <c r="A7" s="81"/>
      <c r="B7" s="57"/>
      <c r="C7" s="58"/>
      <c r="D7" s="58"/>
      <c r="E7" s="58"/>
      <c r="F7" s="58"/>
      <c r="G7" s="58"/>
      <c r="H7" s="58"/>
      <c r="I7" s="59"/>
    </row>
    <row r="8" spans="1:9" ht="12.75">
      <c r="A8" s="82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61" t="s">
        <v>85</v>
      </c>
      <c r="G8" s="61" t="s">
        <v>6</v>
      </c>
      <c r="H8" s="61" t="s">
        <v>7</v>
      </c>
      <c r="I8" s="62" t="s">
        <v>8</v>
      </c>
    </row>
    <row r="9" spans="1:9" ht="12.75">
      <c r="A9" s="83"/>
      <c r="B9" s="64"/>
      <c r="C9" s="64"/>
      <c r="D9" s="64"/>
      <c r="E9" s="64"/>
      <c r="F9" s="64"/>
      <c r="G9" s="64"/>
      <c r="H9" s="64"/>
      <c r="I9" s="65"/>
    </row>
    <row r="10" spans="1:9" ht="12.75">
      <c r="A10" s="90" t="str">
        <f>'F-N° Seg Contrat'!A10</f>
        <v>AIG</v>
      </c>
      <c r="B10" s="66">
        <v>23728.077</v>
      </c>
      <c r="C10" s="66">
        <v>33526.111</v>
      </c>
      <c r="D10" s="66">
        <v>0</v>
      </c>
      <c r="E10" s="66">
        <v>0</v>
      </c>
      <c r="F10" s="66">
        <v>1217.562</v>
      </c>
      <c r="G10" s="66">
        <v>0</v>
      </c>
      <c r="H10" s="66">
        <v>0</v>
      </c>
      <c r="I10" s="4">
        <f aca="true" t="shared" si="0" ref="I10:I15">SUM(B10:H10)</f>
        <v>58471.74999999999</v>
      </c>
    </row>
    <row r="11" spans="1:9" ht="12.75">
      <c r="A11" s="90" t="str">
        <f>'F-N° Seg Contrat'!A11</f>
        <v>Bci</v>
      </c>
      <c r="B11" s="66">
        <v>6458137</v>
      </c>
      <c r="C11" s="66">
        <v>3416584</v>
      </c>
      <c r="D11" s="66">
        <v>694063</v>
      </c>
      <c r="E11" s="66">
        <v>1155229</v>
      </c>
      <c r="F11" s="66">
        <v>1348420</v>
      </c>
      <c r="G11" s="66">
        <v>466424</v>
      </c>
      <c r="H11" s="66">
        <v>369689</v>
      </c>
      <c r="I11" s="4">
        <f t="shared" si="0"/>
        <v>13908546</v>
      </c>
    </row>
    <row r="12" spans="1:9" ht="12.75">
      <c r="A12" s="90" t="str">
        <f>'F-N° Seg Contrat'!A12</f>
        <v>BNP PARIBAS CARDIF</v>
      </c>
      <c r="B12" s="66">
        <v>1102379</v>
      </c>
      <c r="C12" s="66">
        <v>53652</v>
      </c>
      <c r="D12" s="66">
        <v>0</v>
      </c>
      <c r="E12" s="66">
        <v>0</v>
      </c>
      <c r="F12" s="66">
        <v>223346</v>
      </c>
      <c r="G12" s="66">
        <v>0</v>
      </c>
      <c r="H12" s="66">
        <v>5170</v>
      </c>
      <c r="I12" s="4">
        <f t="shared" si="0"/>
        <v>1384547</v>
      </c>
    </row>
    <row r="13" spans="1:9" ht="12.75">
      <c r="A13" s="90" t="str">
        <f>'F-N° Seg Contrat'!A13</f>
        <v>Chilena Consolidada</v>
      </c>
      <c r="B13" s="66">
        <v>579585</v>
      </c>
      <c r="C13" s="66">
        <v>278689</v>
      </c>
      <c r="D13" s="66">
        <v>94686</v>
      </c>
      <c r="E13" s="66">
        <v>96</v>
      </c>
      <c r="F13" s="66">
        <v>68204</v>
      </c>
      <c r="G13" s="66">
        <v>25937</v>
      </c>
      <c r="H13" s="66">
        <v>45088</v>
      </c>
      <c r="I13" s="4">
        <f t="shared" si="0"/>
        <v>1092285</v>
      </c>
    </row>
    <row r="14" spans="1:9" ht="12.75">
      <c r="A14" s="90" t="str">
        <f>'F-N° Seg Contrat'!A14</f>
        <v>Chubb</v>
      </c>
      <c r="B14" s="66"/>
      <c r="C14" s="66"/>
      <c r="D14" s="66"/>
      <c r="E14" s="66">
        <v>106654.147</v>
      </c>
      <c r="F14" s="66"/>
      <c r="G14" s="66"/>
      <c r="H14" s="66"/>
      <c r="I14" s="4">
        <f t="shared" si="0"/>
        <v>106654.147</v>
      </c>
    </row>
    <row r="15" spans="1:9" ht="12.75">
      <c r="A15" s="90" t="str">
        <f>'F-N° Seg Contrat'!A15</f>
        <v>Consorcio Nacional</v>
      </c>
      <c r="B15" s="191">
        <v>3334991</v>
      </c>
      <c r="C15" s="66">
        <v>1739932</v>
      </c>
      <c r="D15" s="66">
        <v>53921</v>
      </c>
      <c r="E15" s="66">
        <v>123363</v>
      </c>
      <c r="F15" s="66">
        <v>529558</v>
      </c>
      <c r="G15" s="66">
        <v>21566</v>
      </c>
      <c r="H15" s="66">
        <v>41269</v>
      </c>
      <c r="I15" s="4">
        <f t="shared" si="0"/>
        <v>5844600</v>
      </c>
    </row>
    <row r="16" spans="1:9" ht="12.75">
      <c r="A16" s="90" t="str">
        <f>'F-N° Seg Contrat'!A16</f>
        <v>Cruz Blanca</v>
      </c>
      <c r="B16" s="191">
        <v>519103</v>
      </c>
      <c r="C16" s="66">
        <v>318751</v>
      </c>
      <c r="D16" s="66">
        <v>0</v>
      </c>
      <c r="E16" s="66">
        <v>0</v>
      </c>
      <c r="F16" s="66">
        <v>78787</v>
      </c>
      <c r="G16" s="66">
        <v>0</v>
      </c>
      <c r="H16" s="66">
        <v>22291</v>
      </c>
      <c r="I16" s="4">
        <f aca="true" t="shared" si="1" ref="I16:I25">SUM(B16:H16)</f>
        <v>938932</v>
      </c>
    </row>
    <row r="17" spans="1:9" ht="12.75">
      <c r="A17" s="90" t="str">
        <f>'F-N° Seg Contrat'!A17</f>
        <v>HDI</v>
      </c>
      <c r="B17" s="191">
        <v>1112</v>
      </c>
      <c r="C17" s="66">
        <v>440</v>
      </c>
      <c r="D17" s="66">
        <v>0</v>
      </c>
      <c r="E17" s="66">
        <v>0</v>
      </c>
      <c r="F17" s="66">
        <v>0</v>
      </c>
      <c r="G17" s="66">
        <v>0</v>
      </c>
      <c r="H17" s="66">
        <v>493</v>
      </c>
      <c r="I17" s="4">
        <f t="shared" si="1"/>
        <v>2045</v>
      </c>
    </row>
    <row r="18" spans="1:9" ht="12.75">
      <c r="A18" s="90" t="str">
        <f>'F-N° Seg Contrat'!A18</f>
        <v>Liberty</v>
      </c>
      <c r="B18" s="191">
        <v>39338</v>
      </c>
      <c r="C18" s="66">
        <v>515</v>
      </c>
      <c r="D18" s="66">
        <v>0</v>
      </c>
      <c r="E18" s="66">
        <v>0</v>
      </c>
      <c r="F18" s="66">
        <v>240</v>
      </c>
      <c r="G18" s="66">
        <v>0</v>
      </c>
      <c r="H18" s="66">
        <v>0</v>
      </c>
      <c r="I18" s="4">
        <f t="shared" si="1"/>
        <v>40093</v>
      </c>
    </row>
    <row r="19" spans="1:9" ht="12.75">
      <c r="A19" s="90" t="str">
        <f>'F-N° Seg Contrat'!A19</f>
        <v>Magallanes</v>
      </c>
      <c r="B19" s="191">
        <v>2873889.998</v>
      </c>
      <c r="C19" s="66">
        <v>1031053.294</v>
      </c>
      <c r="D19" s="66">
        <v>27270.214</v>
      </c>
      <c r="E19" s="66">
        <v>84179.313</v>
      </c>
      <c r="F19" s="66">
        <v>174032.152</v>
      </c>
      <c r="G19" s="66">
        <v>14160.317</v>
      </c>
      <c r="H19" s="66">
        <v>1304731.437</v>
      </c>
      <c r="I19" s="4">
        <f t="shared" si="1"/>
        <v>5509316.725000001</v>
      </c>
    </row>
    <row r="20" spans="1:9" ht="12.75">
      <c r="A20" s="90" t="str">
        <f>'F-N° Seg Contrat'!A20</f>
        <v>Mapfre</v>
      </c>
      <c r="B20" s="191">
        <v>2236823</v>
      </c>
      <c r="C20" s="66">
        <v>731325</v>
      </c>
      <c r="D20" s="66">
        <v>235922</v>
      </c>
      <c r="E20" s="66">
        <v>889361</v>
      </c>
      <c r="F20" s="66">
        <v>377628</v>
      </c>
      <c r="G20" s="66">
        <v>62816</v>
      </c>
      <c r="H20" s="66">
        <v>53865</v>
      </c>
      <c r="I20" s="4">
        <f t="shared" si="1"/>
        <v>4587740</v>
      </c>
    </row>
    <row r="21" spans="1:9" ht="12.75">
      <c r="A21" s="90" t="str">
        <f>'F-N° Seg Contrat'!A21</f>
        <v>Mutual de Seguros</v>
      </c>
      <c r="B21" s="191">
        <v>162892</v>
      </c>
      <c r="C21" s="66">
        <v>58660</v>
      </c>
      <c r="D21" s="66">
        <v>0</v>
      </c>
      <c r="E21" s="66">
        <v>0</v>
      </c>
      <c r="F21" s="66">
        <v>2475</v>
      </c>
      <c r="G21" s="66">
        <v>0</v>
      </c>
      <c r="H21" s="66">
        <v>4812</v>
      </c>
      <c r="I21" s="4">
        <f t="shared" si="1"/>
        <v>228839</v>
      </c>
    </row>
    <row r="22" spans="1:9" ht="12.75">
      <c r="A22" s="90" t="str">
        <f>'F-N° Seg Contrat'!A22</f>
        <v>Penta Security</v>
      </c>
      <c r="B22" s="191">
        <v>2547907</v>
      </c>
      <c r="C22" s="66">
        <v>2710296</v>
      </c>
      <c r="D22" s="66">
        <v>661157</v>
      </c>
      <c r="E22" s="66">
        <v>1272896</v>
      </c>
      <c r="F22" s="66">
        <v>1511219</v>
      </c>
      <c r="G22" s="66">
        <v>671043</v>
      </c>
      <c r="H22" s="66">
        <v>151887</v>
      </c>
      <c r="I22" s="4">
        <f t="shared" si="1"/>
        <v>9526405</v>
      </c>
    </row>
    <row r="23" spans="1:9" ht="12.75">
      <c r="A23" s="90" t="str">
        <f>'F-N° Seg Contrat'!A23</f>
        <v>Renta Nacional</v>
      </c>
      <c r="B23" s="191">
        <v>33059</v>
      </c>
      <c r="C23" s="66">
        <v>33565</v>
      </c>
      <c r="D23" s="66">
        <v>12828</v>
      </c>
      <c r="E23" s="66">
        <v>265786</v>
      </c>
      <c r="F23" s="66">
        <v>0</v>
      </c>
      <c r="G23" s="66">
        <v>1223</v>
      </c>
      <c r="H23" s="66">
        <v>10450</v>
      </c>
      <c r="I23" s="4">
        <f t="shared" si="1"/>
        <v>356911</v>
      </c>
    </row>
    <row r="24" spans="1:9" s="188" customFormat="1" ht="12.75">
      <c r="A24" s="90" t="str">
        <f>'F-N° Seg Contrat'!A24</f>
        <v>RSA</v>
      </c>
      <c r="B24" s="191">
        <v>637276</v>
      </c>
      <c r="C24" s="66">
        <v>405475</v>
      </c>
      <c r="D24" s="66">
        <v>116905</v>
      </c>
      <c r="E24" s="66">
        <v>212247</v>
      </c>
      <c r="F24" s="66">
        <v>162684</v>
      </c>
      <c r="G24" s="66">
        <v>119776</v>
      </c>
      <c r="H24" s="66">
        <v>32926</v>
      </c>
      <c r="I24" s="4">
        <f t="shared" si="1"/>
        <v>1687289</v>
      </c>
    </row>
    <row r="25" spans="1:11" s="188" customFormat="1" ht="14.25">
      <c r="A25" s="90" t="str">
        <f>'F-N° Seg Contrat'!A25</f>
        <v>Zenit</v>
      </c>
      <c r="B25" s="191">
        <v>142700</v>
      </c>
      <c r="C25" s="66">
        <v>108427</v>
      </c>
      <c r="D25" s="66">
        <v>0</v>
      </c>
      <c r="E25" s="66">
        <v>0</v>
      </c>
      <c r="F25" s="66">
        <v>29162</v>
      </c>
      <c r="G25" s="66">
        <v>248</v>
      </c>
      <c r="H25" s="66">
        <v>3598</v>
      </c>
      <c r="I25" s="4">
        <f t="shared" si="1"/>
        <v>284135</v>
      </c>
      <c r="K25" s="198"/>
    </row>
    <row r="26" spans="1:11" ht="14.25">
      <c r="A26" s="67"/>
      <c r="B26" s="195"/>
      <c r="C26" s="196"/>
      <c r="D26" s="196"/>
      <c r="E26" s="196"/>
      <c r="F26" s="196"/>
      <c r="G26" s="87"/>
      <c r="H26" s="87"/>
      <c r="I26" s="197"/>
      <c r="K26" s="199"/>
    </row>
    <row r="27" spans="1:11" ht="14.25">
      <c r="A27" s="72" t="s">
        <v>11</v>
      </c>
      <c r="B27" s="5">
        <f>SUM(B10:B25)</f>
        <v>20692920.075</v>
      </c>
      <c r="C27" s="6">
        <f>SUM(C10:C25)</f>
        <v>10920890.405</v>
      </c>
      <c r="D27" s="6">
        <f>SUM(D10:D25)</f>
        <v>1896752.2140000002</v>
      </c>
      <c r="E27" s="6">
        <f>SUM(E10:E25)</f>
        <v>4109811.46</v>
      </c>
      <c r="F27" s="6">
        <f>SUM(F10:F25)</f>
        <v>4506972.714</v>
      </c>
      <c r="G27" s="7">
        <f>SUM(G10:G25)</f>
        <v>1383193.317</v>
      </c>
      <c r="H27" s="7">
        <f>SUM(H10:H25)</f>
        <v>2046269.437</v>
      </c>
      <c r="I27" s="8">
        <f>SUM(I10:I25)</f>
        <v>45556809.622</v>
      </c>
      <c r="K27" s="199"/>
    </row>
    <row r="28" spans="1:11" ht="14.25">
      <c r="A28" s="84"/>
      <c r="B28" s="85"/>
      <c r="C28" s="76"/>
      <c r="D28" s="76"/>
      <c r="E28" s="76"/>
      <c r="F28" s="76"/>
      <c r="G28" s="77"/>
      <c r="H28" s="77"/>
      <c r="I28" s="86"/>
      <c r="K28" s="198"/>
    </row>
    <row r="29" ht="14.25">
      <c r="K29" s="199"/>
    </row>
    <row r="30" spans="9:11" ht="14.25">
      <c r="I30" s="185"/>
      <c r="K30" s="199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J32"/>
  <sheetViews>
    <sheetView tabSelected="1" zoomScalePageLayoutView="0" workbookViewId="0" topLeftCell="A1">
      <selection activeCell="B31" sqref="B3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95" t="s">
        <v>62</v>
      </c>
    </row>
    <row r="5" spans="1:9" ht="12.75">
      <c r="A5" s="53" t="s">
        <v>13</v>
      </c>
      <c r="B5" s="54"/>
      <c r="C5" s="54"/>
      <c r="D5" s="52"/>
      <c r="E5" s="54"/>
      <c r="F5" s="54"/>
      <c r="G5" s="54"/>
      <c r="H5" s="54"/>
      <c r="I5" s="52"/>
    </row>
    <row r="6" spans="1:9" ht="12.75">
      <c r="A6" s="207" t="str">
        <f>'G-Prima Tot x Tip V'!A6</f>
        <v>      (entre el 1 de enero y 30 de septiembre de 2014, montos expresados en miles de pesos de septiembre de 2014)</v>
      </c>
      <c r="B6" s="208"/>
      <c r="C6" s="209"/>
      <c r="D6" s="209"/>
      <c r="E6" s="209"/>
      <c r="F6" s="209"/>
      <c r="G6" s="209"/>
      <c r="H6" s="209"/>
      <c r="I6" s="209"/>
    </row>
    <row r="7" spans="1:9" ht="12.75">
      <c r="A7" s="206"/>
      <c r="B7" s="55"/>
      <c r="C7" s="54"/>
      <c r="D7" s="54"/>
      <c r="E7" s="54"/>
      <c r="F7" s="54"/>
      <c r="G7" s="54"/>
      <c r="H7" s="54"/>
      <c r="I7" s="211"/>
    </row>
    <row r="8" spans="1:9" ht="12.75">
      <c r="A8" s="82" t="s">
        <v>1</v>
      </c>
      <c r="B8" s="61" t="s">
        <v>2</v>
      </c>
      <c r="C8" s="61" t="s">
        <v>3</v>
      </c>
      <c r="D8" s="61" t="s">
        <v>4</v>
      </c>
      <c r="E8" s="61" t="s">
        <v>5</v>
      </c>
      <c r="F8" s="61" t="s">
        <v>85</v>
      </c>
      <c r="G8" s="61" t="s">
        <v>6</v>
      </c>
      <c r="H8" s="61" t="s">
        <v>7</v>
      </c>
      <c r="I8" s="212" t="s">
        <v>84</v>
      </c>
    </row>
    <row r="9" spans="1:9" ht="12.75">
      <c r="A9" s="210"/>
      <c r="B9" s="209"/>
      <c r="C9" s="209"/>
      <c r="D9" s="209"/>
      <c r="E9" s="209"/>
      <c r="F9" s="209"/>
      <c r="G9" s="209"/>
      <c r="H9" s="209"/>
      <c r="I9" s="213"/>
    </row>
    <row r="10" spans="1:9" ht="12.75">
      <c r="A10" s="90" t="str">
        <f>'F-N° Seg Contrat'!A10</f>
        <v>AIG</v>
      </c>
      <c r="B10" s="192">
        <f>IF('F-N° Seg Contrat'!B10=0,"   ---",'G-Prima Tot x Tip V'!B10/'F-N° Seg Contrat'!B10*1000)</f>
        <v>5037.808280254778</v>
      </c>
      <c r="C10" s="192">
        <f>IF('F-N° Seg Contrat'!C10=0,"   ---",'G-Prima Tot x Tip V'!C10/'F-N° Seg Contrat'!C10*1000)</f>
        <v>6562.166960266197</v>
      </c>
      <c r="D10" s="192" t="str">
        <f>IF('F-N° Seg Contrat'!D10=0,"   ---",'G-Prima Tot x Tip V'!D10/'F-N° Seg Contrat'!D10*1000)</f>
        <v>   ---</v>
      </c>
      <c r="E10" s="192" t="str">
        <f>IF('F-N° Seg Contrat'!E10=0,"   ---",'G-Prima Tot x Tip V'!E10/'F-N° Seg Contrat'!E10*1000)</f>
        <v>   ---</v>
      </c>
      <c r="F10" s="192">
        <f>IF('F-N° Seg Contrat'!F10=0,"   ---",'G-Prima Tot x Tip V'!F10/'F-N° Seg Contrat'!F10*1000)</f>
        <v>41984.89655172413</v>
      </c>
      <c r="G10" s="192" t="str">
        <f>IF('F-N° Seg Contrat'!G10=0,"   ---",'G-Prima Tot x Tip V'!G10/'F-N° Seg Contrat'!G10*1000)</f>
        <v>   ---</v>
      </c>
      <c r="H10" s="192" t="str">
        <f>IF('F-N° Seg Contrat'!H10=0,"   ---",'G-Prima Tot x Tip V'!H10/'F-N° Seg Contrat'!H10*1000)</f>
        <v>   ---</v>
      </c>
      <c r="I10" s="201">
        <f>IF('F-N° Seg Contrat'!I10=0,"   ---",'G-Prima Tot x Tip V'!I10/'F-N° Seg Contrat'!I10*1000)</f>
        <v>5937.423842404549</v>
      </c>
    </row>
    <row r="11" spans="1:9" ht="12.75">
      <c r="A11" s="90" t="str">
        <f>'F-N° Seg Contrat'!A11</f>
        <v>Bci</v>
      </c>
      <c r="B11" s="192">
        <f>IF('F-N° Seg Contrat'!B11=0,"   ---",'G-Prima Tot x Tip V'!B11/'F-N° Seg Contrat'!B11*1000)</f>
        <v>8030.610925278852</v>
      </c>
      <c r="C11" s="192">
        <f>IF('F-N° Seg Contrat'!C11=0,"   ---",'G-Prima Tot x Tip V'!C11/'F-N° Seg Contrat'!C11*1000)</f>
        <v>10094.916175697157</v>
      </c>
      <c r="D11" s="192">
        <f>IF('F-N° Seg Contrat'!D11=0,"   ---",'G-Prima Tot x Tip V'!D11/'F-N° Seg Contrat'!D11*1000)</f>
        <v>21484.02773478611</v>
      </c>
      <c r="E11" s="192">
        <f>IF('F-N° Seg Contrat'!E11=0,"   ---",'G-Prima Tot x Tip V'!E11/'F-N° Seg Contrat'!E11*1000)</f>
        <v>41918.393265357954</v>
      </c>
      <c r="F11" s="192">
        <f>IF('F-N° Seg Contrat'!F11=0,"   ---",'G-Prima Tot x Tip V'!F11/'F-N° Seg Contrat'!F11*1000)</f>
        <v>29620.6313292182</v>
      </c>
      <c r="G11" s="192">
        <f>IF('F-N° Seg Contrat'!G11=0,"   ---",'G-Prima Tot x Tip V'!G11/'F-N° Seg Contrat'!G11*1000)</f>
        <v>19448.109077263063</v>
      </c>
      <c r="H11" s="192">
        <f>IF('F-N° Seg Contrat'!H11=0,"   ---",'G-Prima Tot x Tip V'!H11/'F-N° Seg Contrat'!H11*1000)</f>
        <v>8228.659825939858</v>
      </c>
      <c r="I11" s="201">
        <f>IF('F-N° Seg Contrat'!I11=0,"   ---",'G-Prima Tot x Tip V'!I11/'F-N° Seg Contrat'!I11*1000)</f>
        <v>10561.308311578257</v>
      </c>
    </row>
    <row r="12" spans="1:9" ht="12.75">
      <c r="A12" s="90" t="str">
        <f>'F-N° Seg Contrat'!A12</f>
        <v>BNP PARIBAS CARDIF</v>
      </c>
      <c r="B12" s="192">
        <f>IF('F-N° Seg Contrat'!B12=0,"   ---",'G-Prima Tot x Tip V'!B12/'F-N° Seg Contrat'!B12*1000)</f>
        <v>4896.6330564562695</v>
      </c>
      <c r="C12" s="192">
        <f>IF('F-N° Seg Contrat'!C12=0,"   ---",'G-Prima Tot x Tip V'!C12/'F-N° Seg Contrat'!C12*1000)</f>
        <v>6415.401171828291</v>
      </c>
      <c r="D12" s="192" t="str">
        <f>IF('F-N° Seg Contrat'!D12=0,"   ---",'G-Prima Tot x Tip V'!D12/'F-N° Seg Contrat'!D12*1000)</f>
        <v>   ---</v>
      </c>
      <c r="E12" s="192" t="str">
        <f>IF('F-N° Seg Contrat'!E12=0,"   ---",'G-Prima Tot x Tip V'!E12/'F-N° Seg Contrat'!E12*1000)</f>
        <v>   ---</v>
      </c>
      <c r="F12" s="192">
        <f>IF('F-N° Seg Contrat'!F12=0,"   ---",'G-Prima Tot x Tip V'!F12/'F-N° Seg Contrat'!F12*1000)</f>
        <v>32753.482915383487</v>
      </c>
      <c r="G12" s="192" t="str">
        <f>IF('F-N° Seg Contrat'!G12=0,"   ---",'G-Prima Tot x Tip V'!G12/'F-N° Seg Contrat'!G12*1000)</f>
        <v>   ---</v>
      </c>
      <c r="H12" s="192">
        <f>IF('F-N° Seg Contrat'!H12=0,"   ---",'G-Prima Tot x Tip V'!H12/'F-N° Seg Contrat'!H12*1000)</f>
        <v>3979.9846035411856</v>
      </c>
      <c r="I12" s="201">
        <f>IF('F-N° Seg Contrat'!I12=0,"   ---",'G-Prima Tot x Tip V'!I12/'F-N° Seg Contrat'!I12*1000)</f>
        <v>5730.47998642446</v>
      </c>
    </row>
    <row r="13" spans="1:9" ht="12.75">
      <c r="A13" s="90" t="str">
        <f>'F-N° Seg Contrat'!A13</f>
        <v>Chilena Consolidada</v>
      </c>
      <c r="B13" s="192">
        <f>IF('F-N° Seg Contrat'!B13=0,"   ---",'G-Prima Tot x Tip V'!B13/'F-N° Seg Contrat'!B13*1000)</f>
        <v>7254.787833270747</v>
      </c>
      <c r="C13" s="192">
        <f>IF('F-N° Seg Contrat'!C13=0,"   ---",'G-Prima Tot x Tip V'!C13/'F-N° Seg Contrat'!C13*1000)</f>
        <v>10281.829920678842</v>
      </c>
      <c r="D13" s="192">
        <f>IF('F-N° Seg Contrat'!D13=0,"   ---",'G-Prima Tot x Tip V'!D13/'F-N° Seg Contrat'!D13*1000)</f>
        <v>18364.23584173778</v>
      </c>
      <c r="E13" s="192">
        <f>IF('F-N° Seg Contrat'!E13=0,"   ---",'G-Prima Tot x Tip V'!E13/'F-N° Seg Contrat'!E13*1000)</f>
        <v>24000</v>
      </c>
      <c r="F13" s="192">
        <f>IF('F-N° Seg Contrat'!F13=0,"   ---",'G-Prima Tot x Tip V'!F13/'F-N° Seg Contrat'!F13*1000)</f>
        <v>33237.816764132556</v>
      </c>
      <c r="G13" s="192">
        <f>IF('F-N° Seg Contrat'!G13=0,"   ---",'G-Prima Tot x Tip V'!G13/'F-N° Seg Contrat'!G13*1000)</f>
        <v>17801.647220315717</v>
      </c>
      <c r="H13" s="192">
        <f>IF('F-N° Seg Contrat'!H13=0,"   ---",'G-Prima Tot x Tip V'!H13/'F-N° Seg Contrat'!H13*1000)</f>
        <v>9944.419938244377</v>
      </c>
      <c r="I13" s="201">
        <f>IF('F-N° Seg Contrat'!I13=0,"   ---",'G-Prima Tot x Tip V'!I13/'F-N° Seg Contrat'!I13*1000)</f>
        <v>9087.380821644287</v>
      </c>
    </row>
    <row r="14" spans="1:9" ht="12.75">
      <c r="A14" s="90" t="str">
        <f>'F-N° Seg Contrat'!A14</f>
        <v>Chubb</v>
      </c>
      <c r="B14" s="192" t="str">
        <f>IF('F-N° Seg Contrat'!B14=0,"   ---",'G-Prima Tot x Tip V'!B14/'F-N° Seg Contrat'!B14*1000)</f>
        <v>   ---</v>
      </c>
      <c r="C14" s="192" t="str">
        <f>IF('F-N° Seg Contrat'!C14=0,"   ---",'G-Prima Tot x Tip V'!C14/'F-N° Seg Contrat'!C14*1000)</f>
        <v>   ---</v>
      </c>
      <c r="D14" s="192" t="str">
        <f>IF('F-N° Seg Contrat'!D14=0,"   ---",'G-Prima Tot x Tip V'!D14/'F-N° Seg Contrat'!D14*1000)</f>
        <v>   ---</v>
      </c>
      <c r="E14" s="192">
        <f>IF('F-N° Seg Contrat'!E14=0,"   ---",'G-Prima Tot x Tip V'!E14/'F-N° Seg Contrat'!E14*1000)</f>
        <v>173139.84902597402</v>
      </c>
      <c r="F14" s="192" t="str">
        <f>IF('F-N° Seg Contrat'!F14=0,"   ---",'G-Prima Tot x Tip V'!F14/'F-N° Seg Contrat'!F14*1000)</f>
        <v>   ---</v>
      </c>
      <c r="G14" s="192" t="str">
        <f>IF('F-N° Seg Contrat'!G14=0,"   ---",'G-Prima Tot x Tip V'!G14/'F-N° Seg Contrat'!G14*1000)</f>
        <v>   ---</v>
      </c>
      <c r="H14" s="192" t="str">
        <f>IF('F-N° Seg Contrat'!H14=0,"   ---",'G-Prima Tot x Tip V'!H14/'F-N° Seg Contrat'!H14*1000)</f>
        <v>   ---</v>
      </c>
      <c r="I14" s="201">
        <f>IF('F-N° Seg Contrat'!I14=0,"   ---",'G-Prima Tot x Tip V'!I14/'F-N° Seg Contrat'!I14*1000)</f>
        <v>173139.84902597402</v>
      </c>
    </row>
    <row r="15" spans="1:9" ht="12.75">
      <c r="A15" s="90" t="str">
        <f>'F-N° Seg Contrat'!A15</f>
        <v>Consorcio Nacional</v>
      </c>
      <c r="B15" s="192">
        <f>IF('F-N° Seg Contrat'!B15=0,"   ---",'G-Prima Tot x Tip V'!B15/'F-N° Seg Contrat'!B15*1000)</f>
        <v>8218.008205709499</v>
      </c>
      <c r="C15" s="192">
        <f>IF('F-N° Seg Contrat'!C15=0,"   ---",'G-Prima Tot x Tip V'!C15/'F-N° Seg Contrat'!C15*1000)</f>
        <v>11085.264304691034</v>
      </c>
      <c r="D15" s="192">
        <f>IF('F-N° Seg Contrat'!D15=0,"   ---",'G-Prima Tot x Tip V'!D15/'F-N° Seg Contrat'!D15*1000)</f>
        <v>21312.648221343876</v>
      </c>
      <c r="E15" s="192">
        <f>IF('F-N° Seg Contrat'!E15=0,"   ---",'G-Prima Tot x Tip V'!E15/'F-N° Seg Contrat'!E15*1000)</f>
        <v>153055.8312655087</v>
      </c>
      <c r="F15" s="192">
        <f>IF('F-N° Seg Contrat'!F15=0,"   ---",'G-Prima Tot x Tip V'!F15/'F-N° Seg Contrat'!F15*1000)</f>
        <v>31793.828049951968</v>
      </c>
      <c r="G15" s="192">
        <f>IF('F-N° Seg Contrat'!G15=0,"   ---",'G-Prima Tot x Tip V'!G15/'F-N° Seg Contrat'!G15*1000)</f>
        <v>18802.09241499564</v>
      </c>
      <c r="H15" s="192">
        <f>IF('F-N° Seg Contrat'!H15=0,"   ---",'G-Prima Tot x Tip V'!H15/'F-N° Seg Contrat'!H15*1000)</f>
        <v>6159.55223880597</v>
      </c>
      <c r="I15" s="201">
        <f>IF('F-N° Seg Contrat'!I15=0,"   ---",'G-Prima Tot x Tip V'!I15/'F-N° Seg Contrat'!I15*1000)</f>
        <v>9895.820105551351</v>
      </c>
    </row>
    <row r="16" spans="1:9" ht="12.75">
      <c r="A16" s="90" t="str">
        <f>'F-N° Seg Contrat'!A16</f>
        <v>Cruz Blanca</v>
      </c>
      <c r="B16" s="192">
        <f>IF('F-N° Seg Contrat'!B16=0,"   ---",'G-Prima Tot x Tip V'!B16/'F-N° Seg Contrat'!B16*1000)</f>
        <v>8234.11005186936</v>
      </c>
      <c r="C16" s="192">
        <f>IF('F-N° Seg Contrat'!C16=0,"   ---",'G-Prima Tot x Tip V'!C16/'F-N° Seg Contrat'!C16*1000)</f>
        <v>10377.698193065278</v>
      </c>
      <c r="D16" s="192" t="str">
        <f>IF('F-N° Seg Contrat'!D16=0,"   ---",'G-Prima Tot x Tip V'!D16/'F-N° Seg Contrat'!D16*1000)</f>
        <v>   ---</v>
      </c>
      <c r="E16" s="192" t="str">
        <f>IF('F-N° Seg Contrat'!E16=0,"   ---",'G-Prima Tot x Tip V'!E16/'F-N° Seg Contrat'!E16*1000)</f>
        <v>   ---</v>
      </c>
      <c r="F16" s="192">
        <f>IF('F-N° Seg Contrat'!F16=0,"   ---",'G-Prima Tot x Tip V'!F16/'F-N° Seg Contrat'!F16*1000)</f>
        <v>32197.384552513286</v>
      </c>
      <c r="G16" s="192" t="str">
        <f>IF('F-N° Seg Contrat'!G16=0,"   ---",'G-Prima Tot x Tip V'!G16/'F-N° Seg Contrat'!G16*1000)</f>
        <v>   ---</v>
      </c>
      <c r="H16" s="192">
        <f>IF('F-N° Seg Contrat'!H16=0,"   ---",'G-Prima Tot x Tip V'!H16/'F-N° Seg Contrat'!H16*1000)</f>
        <v>14099.304237824163</v>
      </c>
      <c r="I16" s="201">
        <f>IF('F-N° Seg Contrat'!I16=0,"   ---",'G-Prima Tot x Tip V'!I16/'F-N° Seg Contrat'!I16*1000)</f>
        <v>9601.906203341992</v>
      </c>
    </row>
    <row r="17" spans="1:9" ht="12.75">
      <c r="A17" s="90" t="str">
        <f>'F-N° Seg Contrat'!A17</f>
        <v>HDI</v>
      </c>
      <c r="B17" s="192">
        <f>IF('F-N° Seg Contrat'!B17=0,"   ---",'G-Prima Tot x Tip V'!B17/'F-N° Seg Contrat'!B17*1000)</f>
        <v>4772.532188841202</v>
      </c>
      <c r="C17" s="192">
        <f>IF('F-N° Seg Contrat'!C17=0,"   ---",'G-Prima Tot x Tip V'!C17/'F-N° Seg Contrat'!C17*1000)</f>
        <v>11282.051282051283</v>
      </c>
      <c r="D17" s="192" t="str">
        <f>IF('F-N° Seg Contrat'!D17=0,"   ---",'G-Prima Tot x Tip V'!D17/'F-N° Seg Contrat'!D17*1000)</f>
        <v>   ---</v>
      </c>
      <c r="E17" s="192" t="str">
        <f>IF('F-N° Seg Contrat'!E17=0,"   ---",'G-Prima Tot x Tip V'!E17/'F-N° Seg Contrat'!E17*1000)</f>
        <v>   ---</v>
      </c>
      <c r="F17" s="192" t="str">
        <f>IF('F-N° Seg Contrat'!F17=0,"   ---",'G-Prima Tot x Tip V'!F17/'F-N° Seg Contrat'!F17*1000)</f>
        <v>   ---</v>
      </c>
      <c r="G17" s="192" t="str">
        <f>IF('F-N° Seg Contrat'!G17=0,"   ---",'G-Prima Tot x Tip V'!G17/'F-N° Seg Contrat'!G17*1000)</f>
        <v>   ---</v>
      </c>
      <c r="H17" s="192">
        <f>IF('F-N° Seg Contrat'!H17=0,"   ---",'G-Prima Tot x Tip V'!H17/'F-N° Seg Contrat'!H17*1000)</f>
        <v>4522.935779816514</v>
      </c>
      <c r="I17" s="201">
        <f>IF('F-N° Seg Contrat'!I17=0,"   ---",'G-Prima Tot x Tip V'!I17/'F-N° Seg Contrat'!I17*1000)</f>
        <v>5367.45406824147</v>
      </c>
    </row>
    <row r="18" spans="1:9" ht="12.75">
      <c r="A18" s="90" t="str">
        <f>'F-N° Seg Contrat'!A18</f>
        <v>Liberty</v>
      </c>
      <c r="B18" s="192">
        <f>IF('F-N° Seg Contrat'!B18=0,"   ---",'G-Prima Tot x Tip V'!B18/'F-N° Seg Contrat'!B18*1000)</f>
        <v>10037.764735902016</v>
      </c>
      <c r="C18" s="192">
        <f>IF('F-N° Seg Contrat'!C18=0,"   ---",'G-Prima Tot x Tip V'!C18/'F-N° Seg Contrat'!C18*1000)</f>
        <v>8728.813559322034</v>
      </c>
      <c r="D18" s="192" t="str">
        <f>IF('F-N° Seg Contrat'!D18=0,"   ---",'G-Prima Tot x Tip V'!D18/'F-N° Seg Contrat'!D18*1000)</f>
        <v>   ---</v>
      </c>
      <c r="E18" s="192" t="str">
        <f>IF('F-N° Seg Contrat'!E18=0,"   ---",'G-Prima Tot x Tip V'!E18/'F-N° Seg Contrat'!E18*1000)</f>
        <v>   ---</v>
      </c>
      <c r="F18" s="192">
        <f>IF('F-N° Seg Contrat'!F18=0,"   ---",'G-Prima Tot x Tip V'!F18/'F-N° Seg Contrat'!F18*1000)</f>
        <v>34285.71428571428</v>
      </c>
      <c r="G18" s="192" t="str">
        <f>IF('F-N° Seg Contrat'!G18=0,"   ---",'G-Prima Tot x Tip V'!G18/'F-N° Seg Contrat'!G18*1000)</f>
        <v>   ---</v>
      </c>
      <c r="H18" s="192" t="str">
        <f>IF('F-N° Seg Contrat'!H18=0,"   ---",'G-Prima Tot x Tip V'!H18/'F-N° Seg Contrat'!H18*1000)</f>
        <v>   ---</v>
      </c>
      <c r="I18" s="201">
        <f>IF('F-N° Seg Contrat'!I18=0,"   ---",'G-Prima Tot x Tip V'!I18/'F-N° Seg Contrat'!I18*1000)</f>
        <v>10060.978670012548</v>
      </c>
    </row>
    <row r="19" spans="1:9" ht="12.75">
      <c r="A19" s="90" t="str">
        <f>'F-N° Seg Contrat'!A19</f>
        <v>Magallanes</v>
      </c>
      <c r="B19" s="192">
        <f>IF('F-N° Seg Contrat'!B19=0,"   ---",'G-Prima Tot x Tip V'!B19/'F-N° Seg Contrat'!B19*1000)</f>
        <v>10848.183776928043</v>
      </c>
      <c r="C19" s="192">
        <f>IF('F-N° Seg Contrat'!C19=0,"   ---",'G-Prima Tot x Tip V'!C19/'F-N° Seg Contrat'!C19*1000)</f>
        <v>11924.929957669265</v>
      </c>
      <c r="D19" s="192">
        <f>IF('F-N° Seg Contrat'!D19=0,"   ---",'G-Prima Tot x Tip V'!D19/'F-N° Seg Contrat'!D19*1000)</f>
        <v>11918.799825174825</v>
      </c>
      <c r="E19" s="192">
        <f>IF('F-N° Seg Contrat'!E19=0,"   ---",'G-Prima Tot x Tip V'!E19/'F-N° Seg Contrat'!E19*1000)</f>
        <v>28720.338792221082</v>
      </c>
      <c r="F19" s="192">
        <f>IF('F-N° Seg Contrat'!F19=0,"   ---",'G-Prima Tot x Tip V'!F19/'F-N° Seg Contrat'!F19*1000)</f>
        <v>28441.273410688023</v>
      </c>
      <c r="G19" s="192">
        <f>IF('F-N° Seg Contrat'!G19=0,"   ---",'G-Prima Tot x Tip V'!G19/'F-N° Seg Contrat'!G19*1000)</f>
        <v>16370.308670520231</v>
      </c>
      <c r="H19" s="192">
        <f>IF('F-N° Seg Contrat'!H19=0,"   ---",'G-Prima Tot x Tip V'!H19/'F-N° Seg Contrat'!H19*1000)</f>
        <v>25298.24014038081</v>
      </c>
      <c r="I19" s="201">
        <f>IF('F-N° Seg Contrat'!I19=0,"   ---",'G-Prima Tot x Tip V'!I19/'F-N° Seg Contrat'!I19*1000)</f>
        <v>13270.409639221694</v>
      </c>
    </row>
    <row r="20" spans="1:9" ht="12.75">
      <c r="A20" s="90" t="str">
        <f>'F-N° Seg Contrat'!A20</f>
        <v>Mapfre</v>
      </c>
      <c r="B20" s="192">
        <f>IF('F-N° Seg Contrat'!B20=0,"   ---",'G-Prima Tot x Tip V'!B20/'F-N° Seg Contrat'!B20*1000)</f>
        <v>5729.44970389951</v>
      </c>
      <c r="C20" s="192">
        <f>IF('F-N° Seg Contrat'!C20=0,"   ---",'G-Prima Tot x Tip V'!C20/'F-N° Seg Contrat'!C20*1000)</f>
        <v>9188.308017036674</v>
      </c>
      <c r="D20" s="192">
        <f>IF('F-N° Seg Contrat'!D20=0,"   ---",'G-Prima Tot x Tip V'!D20/'F-N° Seg Contrat'!D20*1000)</f>
        <v>13304.872546808032</v>
      </c>
      <c r="E20" s="192">
        <f>IF('F-N° Seg Contrat'!E20=0,"   ---",'G-Prima Tot x Tip V'!E20/'F-N° Seg Contrat'!E20*1000)</f>
        <v>88794.02955271566</v>
      </c>
      <c r="F20" s="192">
        <f>IF('F-N° Seg Contrat'!F20=0,"   ---",'G-Prima Tot x Tip V'!F20/'F-N° Seg Contrat'!F20*1000)</f>
        <v>31434.94547573462</v>
      </c>
      <c r="G20" s="192">
        <f>IF('F-N° Seg Contrat'!G20=0,"   ---",'G-Prima Tot x Tip V'!G20/'F-N° Seg Contrat'!G20*1000)</f>
        <v>17870.839260312943</v>
      </c>
      <c r="H20" s="192">
        <f>IF('F-N° Seg Contrat'!H20=0,"   ---",'G-Prima Tot x Tip V'!H20/'F-N° Seg Contrat'!H20*1000)</f>
        <v>5403.792134831461</v>
      </c>
      <c r="I20" s="201">
        <f>IF('F-N° Seg Contrat'!I20=0,"   ---",'G-Prima Tot x Tip V'!I20/'F-N° Seg Contrat'!I20*1000)</f>
        <v>8767.862091372112</v>
      </c>
    </row>
    <row r="21" spans="1:9" ht="12.75">
      <c r="A21" s="90" t="str">
        <f>'F-N° Seg Contrat'!A21</f>
        <v>Mutual de Seguros</v>
      </c>
      <c r="B21" s="192">
        <f>IF('F-N° Seg Contrat'!B21=0,"   ---",'G-Prima Tot x Tip V'!B21/'F-N° Seg Contrat'!B21*1000)</f>
        <v>7919.681057954103</v>
      </c>
      <c r="C21" s="192">
        <f>IF('F-N° Seg Contrat'!C21=0,"   ---",'G-Prima Tot x Tip V'!C21/'F-N° Seg Contrat'!C21*1000)</f>
        <v>10897.269180754225</v>
      </c>
      <c r="D21" s="192" t="str">
        <f>IF('F-N° Seg Contrat'!D21=0,"   ---",'G-Prima Tot x Tip V'!D21/'F-N° Seg Contrat'!D21*1000)</f>
        <v>   ---</v>
      </c>
      <c r="E21" s="192" t="str">
        <f>IF('F-N° Seg Contrat'!E21=0,"   ---",'G-Prima Tot x Tip V'!E21/'F-N° Seg Contrat'!E21*1000)</f>
        <v>   ---</v>
      </c>
      <c r="F21" s="192">
        <f>IF('F-N° Seg Contrat'!F21=0,"   ---",'G-Prima Tot x Tip V'!F21/'F-N° Seg Contrat'!F21*1000)</f>
        <v>39285.71428571428</v>
      </c>
      <c r="G21" s="192" t="str">
        <f>IF('F-N° Seg Contrat'!G21=0,"   ---",'G-Prima Tot x Tip V'!G21/'F-N° Seg Contrat'!G21*1000)</f>
        <v>   ---</v>
      </c>
      <c r="H21" s="192">
        <f>IF('F-N° Seg Contrat'!H21=0,"   ---",'G-Prima Tot x Tip V'!H21/'F-N° Seg Contrat'!H21*1000)</f>
        <v>13183.561643835617</v>
      </c>
      <c r="I21" s="201">
        <f>IF('F-N° Seg Contrat'!I21=0,"   ---",'G-Prima Tot x Tip V'!I21/'F-N° Seg Contrat'!I21*1000)</f>
        <v>8675.044543007696</v>
      </c>
    </row>
    <row r="22" spans="1:9" ht="12.75">
      <c r="A22" s="90" t="str">
        <f>'F-N° Seg Contrat'!A22</f>
        <v>Penta Security</v>
      </c>
      <c r="B22" s="192">
        <f>IF('F-N° Seg Contrat'!B22=0,"   ---",'G-Prima Tot x Tip V'!B22/'F-N° Seg Contrat'!B22*1000)</f>
        <v>7810.227234410396</v>
      </c>
      <c r="C22" s="192">
        <f>IF('F-N° Seg Contrat'!C22=0,"   ---",'G-Prima Tot x Tip V'!C22/'F-N° Seg Contrat'!C22*1000)</f>
        <v>9657.278868903395</v>
      </c>
      <c r="D22" s="192">
        <f>IF('F-N° Seg Contrat'!D22=0,"   ---",'G-Prima Tot x Tip V'!D22/'F-N° Seg Contrat'!D22*1000)</f>
        <v>16059.193587563761</v>
      </c>
      <c r="E22" s="192">
        <f>IF('F-N° Seg Contrat'!E22=0,"   ---",'G-Prima Tot x Tip V'!E22/'F-N° Seg Contrat'!E22*1000)</f>
        <v>93279.7889491426</v>
      </c>
      <c r="F22" s="192">
        <f>IF('F-N° Seg Contrat'!F22=0,"   ---",'G-Prima Tot x Tip V'!F22/'F-N° Seg Contrat'!F22*1000)</f>
        <v>30209.27536231884</v>
      </c>
      <c r="G22" s="192">
        <f>IF('F-N° Seg Contrat'!G22=0,"   ---",'G-Prima Tot x Tip V'!G22/'F-N° Seg Contrat'!G22*1000)</f>
        <v>18620.4284366502</v>
      </c>
      <c r="H22" s="192">
        <f>IF('F-N° Seg Contrat'!H22=0,"   ---",'G-Prima Tot x Tip V'!H22/'F-N° Seg Contrat'!H22*1000)</f>
        <v>10925.550280535175</v>
      </c>
      <c r="I22" s="201">
        <f>IF('F-N° Seg Contrat'!I22=0,"   ---",'G-Prima Tot x Tip V'!I22/'F-N° Seg Contrat'!I22*1000)</f>
        <v>12507.49025806926</v>
      </c>
    </row>
    <row r="23" spans="1:9" ht="12.75">
      <c r="A23" s="90" t="str">
        <f>'F-N° Seg Contrat'!A23</f>
        <v>Renta Nacional</v>
      </c>
      <c r="B23" s="192">
        <f>IF('F-N° Seg Contrat'!B23=0,"   ---",'G-Prima Tot x Tip V'!B23/'F-N° Seg Contrat'!B23*1000)</f>
        <v>8055.311890838207</v>
      </c>
      <c r="C23" s="192">
        <f>IF('F-N° Seg Contrat'!C23=0,"   ---",'G-Prima Tot x Tip V'!C23/'F-N° Seg Contrat'!C23*1000)</f>
        <v>10137.420718816067</v>
      </c>
      <c r="D23" s="192">
        <f>IF('F-N° Seg Contrat'!D23=0,"   ---",'G-Prima Tot x Tip V'!D23/'F-N° Seg Contrat'!D23*1000)</f>
        <v>16488.431876606683</v>
      </c>
      <c r="E23" s="192">
        <f>IF('F-N° Seg Contrat'!E23=0,"   ---",'G-Prima Tot x Tip V'!E23/'F-N° Seg Contrat'!E23*1000)</f>
        <v>41829.71356625747</v>
      </c>
      <c r="F23" s="192" t="str">
        <f>IF('F-N° Seg Contrat'!F23=0,"   ---",'G-Prima Tot x Tip V'!F23/'F-N° Seg Contrat'!F23*1000)</f>
        <v>   ---</v>
      </c>
      <c r="G23" s="192">
        <f>IF('F-N° Seg Contrat'!G23=0,"   ---",'G-Prima Tot x Tip V'!G23/'F-N° Seg Contrat'!G23*1000)</f>
        <v>10543.10344827586</v>
      </c>
      <c r="H23" s="192">
        <f>IF('F-N° Seg Contrat'!H23=0,"   ---",'G-Prima Tot x Tip V'!H23/'F-N° Seg Contrat'!H23*1000)</f>
        <v>13161.209068010075</v>
      </c>
      <c r="I23" s="201">
        <f>IF('F-N° Seg Contrat'!I23=0,"   ---",'G-Prima Tot x Tip V'!I23/'F-N° Seg Contrat'!I23*1000)</f>
        <v>23090.573850035584</v>
      </c>
    </row>
    <row r="24" spans="1:9" ht="12.75">
      <c r="A24" s="90" t="str">
        <f>'F-N° Seg Contrat'!A24</f>
        <v>RSA</v>
      </c>
      <c r="B24" s="192">
        <f>IF('F-N° Seg Contrat'!B24=0,"   ---",'G-Prima Tot x Tip V'!B24/'F-N° Seg Contrat'!B24*1000)</f>
        <v>7290.236229480066</v>
      </c>
      <c r="C24" s="192">
        <f>IF('F-N° Seg Contrat'!C24=0,"   ---",'G-Prima Tot x Tip V'!C24/'F-N° Seg Contrat'!C24*1000)</f>
        <v>8154.840915490125</v>
      </c>
      <c r="D24" s="192">
        <f>IF('F-N° Seg Contrat'!D24=0,"   ---",'G-Prima Tot x Tip V'!D24/'F-N° Seg Contrat'!D24*1000)</f>
        <v>20169.94478951001</v>
      </c>
      <c r="E24" s="192">
        <f>IF('F-N° Seg Contrat'!E24=0,"   ---",'G-Prima Tot x Tip V'!E24/'F-N° Seg Contrat'!E24*1000)</f>
        <v>43130.86770981508</v>
      </c>
      <c r="F24" s="192">
        <f>IF('F-N° Seg Contrat'!F24=0,"   ---",'G-Prima Tot x Tip V'!F24/'F-N° Seg Contrat'!F24*1000)</f>
        <v>34783.83579217447</v>
      </c>
      <c r="G24" s="192">
        <f>IF('F-N° Seg Contrat'!G24=0,"   ---",'G-Prima Tot x Tip V'!G24/'F-N° Seg Contrat'!G24*1000)</f>
        <v>18311.573153951995</v>
      </c>
      <c r="H24" s="192">
        <f>IF('F-N° Seg Contrat'!H24=0,"   ---",'G-Prima Tot x Tip V'!H24/'F-N° Seg Contrat'!H24*1000)</f>
        <v>7002.552105487027</v>
      </c>
      <c r="I24" s="201">
        <f>IF('F-N° Seg Contrat'!I24=0,"   ---",'G-Prima Tot x Tip V'!I24/'F-N° Seg Contrat'!I24*1000)</f>
        <v>10302.54497050814</v>
      </c>
    </row>
    <row r="25" spans="1:10" ht="12.75">
      <c r="A25" s="90" t="str">
        <f>'F-N° Seg Contrat'!A25</f>
        <v>Zenit</v>
      </c>
      <c r="B25" s="192">
        <f>IF('F-N° Seg Contrat'!B25=0,"   ---",'G-Prima Tot x Tip V'!B25/'F-N° Seg Contrat'!B25*1000)</f>
        <v>6294.107268877911</v>
      </c>
      <c r="C25" s="192">
        <f>IF('F-N° Seg Contrat'!C25=0,"   ---",'G-Prima Tot x Tip V'!C25/'F-N° Seg Contrat'!C25*1000)</f>
        <v>7483.401200911036</v>
      </c>
      <c r="D25" s="192" t="str">
        <f>IF('F-N° Seg Contrat'!D25=0,"   ---",'G-Prima Tot x Tip V'!D25/'F-N° Seg Contrat'!D25*1000)</f>
        <v>   ---</v>
      </c>
      <c r="E25" s="192" t="str">
        <f>IF('F-N° Seg Contrat'!E25=0,"   ---",'G-Prima Tot x Tip V'!E25/'F-N° Seg Contrat'!E25*1000)</f>
        <v>   ---</v>
      </c>
      <c r="F25" s="192">
        <f>IF('F-N° Seg Contrat'!F25=0,"   ---",'G-Prima Tot x Tip V'!F25/'F-N° Seg Contrat'!F25*1000)</f>
        <v>31256.162915326902</v>
      </c>
      <c r="G25" s="192">
        <f>IF('F-N° Seg Contrat'!G25=0,"   ---",'G-Prima Tot x Tip V'!G25/'F-N° Seg Contrat'!G25*1000)</f>
        <v>20666.666666666668</v>
      </c>
      <c r="H25" s="200">
        <f>IF('F-N° Seg Contrat'!H25=0,"   ---",'G-Prima Tot x Tip V'!H25/'F-N° Seg Contrat'!H25*1000)</f>
        <v>8669.879518072288</v>
      </c>
      <c r="I25" s="202">
        <f>IF('F-N° Seg Contrat'!I25=0,"   ---",'G-Prima Tot x Tip V'!I25/'F-N° Seg Contrat'!I25*1000)</f>
        <v>7376.106539290257</v>
      </c>
      <c r="J25" s="193"/>
    </row>
    <row r="26" spans="1:10" ht="12.75">
      <c r="A26" s="67"/>
      <c r="B26" s="194"/>
      <c r="C26" s="87"/>
      <c r="D26" s="87"/>
      <c r="E26" s="87"/>
      <c r="F26" s="87"/>
      <c r="G26" s="87"/>
      <c r="H26" s="186"/>
      <c r="I26" s="203"/>
      <c r="J26" s="193"/>
    </row>
    <row r="27" spans="1:9" ht="12.75">
      <c r="A27" s="72" t="s">
        <v>14</v>
      </c>
      <c r="B27" s="11">
        <f>'G-Prima Tot x Tip V'!B27/'F-N° Seg Contrat'!B27*1000</f>
        <v>7654.8501466571815</v>
      </c>
      <c r="C27" s="11">
        <f>'G-Prima Tot x Tip V'!C27/'F-N° Seg Contrat'!C27*1000</f>
        <v>10052.33822531786</v>
      </c>
      <c r="D27" s="11">
        <f>'G-Prima Tot x Tip V'!D27/'F-N° Seg Contrat'!D27*1000</f>
        <v>17602.28863357957</v>
      </c>
      <c r="E27" s="11">
        <f>'G-Prima Tot x Tip V'!E27/'F-N° Seg Contrat'!E27*1000</f>
        <v>61475.34830149731</v>
      </c>
      <c r="F27" s="11">
        <f>'G-Prima Tot x Tip V'!F27/'F-N° Seg Contrat'!F27*1000</f>
        <v>30584.154190672012</v>
      </c>
      <c r="G27" s="11">
        <f>'G-Prima Tot x Tip V'!G27/'F-N° Seg Contrat'!G27*1000</f>
        <v>18774.510912940794</v>
      </c>
      <c r="H27" s="11">
        <f>'G-Prima Tot x Tip V'!H27/'F-N° Seg Contrat'!H27*1000</f>
        <v>14525.941910981755</v>
      </c>
      <c r="I27" s="204">
        <f>'G-Prima Tot x Tip V'!I27/'F-N° Seg Contrat'!I27*1000</f>
        <v>10530.537141697423</v>
      </c>
    </row>
    <row r="28" spans="1:9" ht="12.75">
      <c r="A28" s="88"/>
      <c r="B28" s="78"/>
      <c r="C28" s="78"/>
      <c r="D28" s="78"/>
      <c r="E28" s="78"/>
      <c r="F28" s="78"/>
      <c r="G28" s="78"/>
      <c r="H28" s="78"/>
      <c r="I28" s="205"/>
    </row>
    <row r="29" spans="1:9" ht="12.75">
      <c r="A29" s="80"/>
      <c r="B29" s="54"/>
      <c r="C29" s="54"/>
      <c r="D29" s="54"/>
      <c r="E29" s="54"/>
      <c r="F29" s="54"/>
      <c r="G29" s="54"/>
      <c r="H29" s="54"/>
      <c r="I29" s="52"/>
    </row>
    <row r="30" spans="1:9" ht="12.75">
      <c r="A30" s="80"/>
      <c r="B30" s="54"/>
      <c r="C30" s="54"/>
      <c r="D30" s="54"/>
      <c r="E30" s="54"/>
      <c r="F30" s="54"/>
      <c r="G30" s="54"/>
      <c r="H30" s="54"/>
      <c r="I30" s="52"/>
    </row>
    <row r="31" spans="1:9" ht="12.75">
      <c r="A31" s="80"/>
      <c r="B31" s="54"/>
      <c r="C31" s="54"/>
      <c r="D31" s="54"/>
      <c r="E31" s="54"/>
      <c r="F31" s="54"/>
      <c r="G31" s="54"/>
      <c r="H31" s="54"/>
      <c r="I31" s="52"/>
    </row>
    <row r="32" spans="1:9" ht="12.75">
      <c r="A32" s="80"/>
      <c r="B32" s="54"/>
      <c r="C32" s="54"/>
      <c r="D32" s="54"/>
      <c r="E32" s="54"/>
      <c r="F32" s="54"/>
      <c r="G32" s="54"/>
      <c r="H32" s="54"/>
      <c r="I32" s="52"/>
    </row>
  </sheetData>
  <sheetProtection/>
  <printOptions/>
  <pageMargins left="1.18" right="0.75" top="0.81" bottom="1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8" sqref="N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Valenzuela Cifuentes Mario</cp:lastModifiedBy>
  <cp:lastPrinted>2014-05-05T15:08:12Z</cp:lastPrinted>
  <dcterms:created xsi:type="dcterms:W3CDTF">1998-11-26T15:05:36Z</dcterms:created>
  <dcterms:modified xsi:type="dcterms:W3CDTF">2015-02-27T15:34:20Z</dcterms:modified>
  <cp:category/>
  <cp:version/>
  <cp:contentType/>
  <cp:contentStatus/>
</cp:coreProperties>
</file>