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125" tabRatio="842" firstSheet="1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Denun'!$A$1:$E$27</definedName>
    <definedName name="_xlnm.Print_Area" localSheetId="1">'B-N° Sinies Pagad'!$A$1:$E$27</definedName>
    <definedName name="_xlnm.Print_Area" localSheetId="2">'C-N° Pers Sinies'!$A$1:$G$27</definedName>
    <definedName name="_xlnm.Print_Area" localSheetId="3">'D-Sinies Pag Direc'!$A$1:$H$28</definedName>
    <definedName name="_xlnm.Print_Area" localSheetId="4">'E-Costo Sin Direc'!$A$1:$F$28</definedName>
    <definedName name="_xlnm.Print_Area" localSheetId="5">'F-N° Seg Contrat'!$A$3:$I$27</definedName>
    <definedName name="_xlnm.Print_Area" localSheetId="6">'G-Prima Tot x Tip V'!$A$1:$I$27</definedName>
    <definedName name="_xlnm.Print_Area" localSheetId="7">'H-Prim Prom x Tip V'!$A$2:$I$26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<sst xmlns="http://schemas.openxmlformats.org/spreadsheetml/2006/main" count="146" uniqueCount="100">
  <si>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</si>
  <si>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</si>
  <si>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</si>
  <si>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</si>
  <si>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</si>
  <si>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</si>
  <si>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</si>
  <si>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</si>
  <si>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</si>
  <si>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</si>
  <si>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</si>
  <si>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</si>
  <si>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</si>
  <si>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</si>
  <si>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</si>
  <si>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</si>
  <si>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</si>
  <si>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</si>
  <si>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</si>
  <si>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</si>
  <si>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</si>
  <si>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</si>
  <si>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</si>
  <si>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</si>
  <si>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</si>
  <si>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</si>
  <si>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</si>
  <si>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</si>
  <si>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</si>
  <si>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</si>
  <si>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</si>
  <si>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</si>
  <si>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</si>
  <si>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</si>
  <si>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</si>
  <si>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</si>
  <si>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</si>
  <si>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</si>
  <si>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</si>
  <si>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</si>
  <si>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</si>
  <si>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</si>
  <si>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</si>
  <si>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</si>
  <si>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</si>
  <si>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</si>
  <si>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</si>
  <si>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</si>
  <si>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</si>
  <si>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</si>
  <si>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</si>
  <si>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</si>
  <si>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</si>
  <si>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</si>
  <si>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</si>
  <si>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</si>
  <si>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</si>
  <si>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</si>
  <si>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</si>
  <si>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</si>
  <si>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</si>
  <si>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</si>
  <si>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</si>
  <si>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</si>
  <si>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</si>
  <si>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</si>
  <si>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</si>
  <si>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</si>
  <si>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</si>
  <si>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</si>
  <si>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</si>
  <si>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</si>
  <si>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</si>
  <si>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</si>
  <si>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</si>
  <si>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</si>
  <si>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</si>
  <si>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</si>
  <si>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</si>
  <si>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</si>
  <si>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</si>
  <si>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</si>
  <si>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</si>
  <si>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</si>
  <si>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</si>
  <si>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</si>
  <si>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</si>
  <si>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</si>
  <si>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</si>
  <si>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</si>
  <si>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</si>
  <si>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BNP PARIBAS CARDIF</t>
  </si>
  <si>
    <t>AIG</t>
  </si>
  <si>
    <t>Chubb</t>
  </si>
  <si>
    <t>Suramericana</t>
  </si>
  <si>
    <t>Bupa</t>
  </si>
  <si>
    <t xml:space="preserve">      (entre el 1 de enero y  31 de diciembre 2018)</t>
  </si>
  <si>
    <t xml:space="preserve">      (entre el 1 de enero y 31 de diciembre de 2018, montos expresados en miles de pesos de diciembre de 2018)</t>
  </si>
  <si>
    <t xml:space="preserve">      (entre el 1 de enero y 31 de diciembre de 2018, montos expresados en  pesos de diciembre de 2018)</t>
  </si>
  <si>
    <t>Porvenir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</si>
</sst>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</numFmts>
  <fonts count="51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MS Sans Serif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MS Sans Serif"/>
      <family val="2"/>
    </font>
    <font>
      <b/>
      <sz val="12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 style="hair">
        <color indexed="14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C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31">
    <xf numFmtId="0" fontId="0" fillId="0" borderId="0" xfId="0" applyAlignment="1">
      <alignment/>
    </xf>
    <xf numFmtId="3" fontId="3" fillId="0" borderId="10" xfId="58" applyNumberFormat="1" applyFont="1" applyBorder="1">
      <alignment/>
      <protection/>
    </xf>
    <xf numFmtId="0" fontId="4" fillId="0" borderId="0" xfId="61" applyFont="1" applyBorder="1" applyAlignment="1" quotePrefix="1">
      <alignment horizontal="left"/>
      <protection/>
    </xf>
    <xf numFmtId="3" fontId="3" fillId="0" borderId="10" xfId="60" applyNumberFormat="1" applyFont="1" applyBorder="1" applyAlignment="1" quotePrefix="1">
      <alignment horizontal="right"/>
      <protection/>
    </xf>
    <xf numFmtId="3" fontId="2" fillId="0" borderId="11" xfId="61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/>
    </xf>
    <xf numFmtId="3" fontId="3" fillId="0" borderId="0" xfId="61" applyNumberFormat="1" applyFont="1" applyBorder="1">
      <alignment/>
      <protection/>
    </xf>
    <xf numFmtId="3" fontId="3" fillId="0" borderId="0" xfId="61" applyNumberFormat="1" applyFont="1" applyBorder="1" applyAlignment="1">
      <alignment horizontal="right"/>
      <protection/>
    </xf>
    <xf numFmtId="3" fontId="3" fillId="0" borderId="10" xfId="61" applyNumberFormat="1" applyFont="1" applyBorder="1" applyAlignment="1">
      <alignment horizontal="right"/>
      <protection/>
    </xf>
    <xf numFmtId="3" fontId="3" fillId="0" borderId="10" xfId="59" applyNumberFormat="1" applyFont="1" applyBorder="1">
      <alignment/>
      <protection/>
    </xf>
    <xf numFmtId="3" fontId="3" fillId="0" borderId="10" xfId="51" applyNumberFormat="1" applyFont="1" applyBorder="1" applyAlignment="1">
      <alignment/>
    </xf>
    <xf numFmtId="3" fontId="5" fillId="0" borderId="0" xfId="54" applyNumberFormat="1" applyFont="1" applyBorder="1" applyAlignment="1">
      <alignment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0" xfId="58" applyFont="1" applyBorder="1">
      <alignment/>
      <protection/>
    </xf>
    <xf numFmtId="0" fontId="6" fillId="0" borderId="0" xfId="58" applyFont="1" applyAlignment="1" quotePrefix="1">
      <alignment horizontal="left"/>
      <protection/>
    </xf>
    <xf numFmtId="38" fontId="1" fillId="0" borderId="0" xfId="58" applyNumberFormat="1" applyFont="1" applyBorder="1">
      <alignment/>
      <protection/>
    </xf>
    <xf numFmtId="3" fontId="1" fillId="0" borderId="0" xfId="0" applyNumberFormat="1" applyFont="1" applyAlignment="1">
      <alignment/>
    </xf>
    <xf numFmtId="38" fontId="1" fillId="0" borderId="12" xfId="51" applyNumberFormat="1" applyFont="1" applyBorder="1" applyAlignment="1">
      <alignment/>
    </xf>
    <xf numFmtId="38" fontId="1" fillId="0" borderId="13" xfId="51" applyNumberFormat="1" applyFont="1" applyBorder="1" applyAlignment="1">
      <alignment/>
    </xf>
    <xf numFmtId="38" fontId="1" fillId="0" borderId="13" xfId="58" applyNumberFormat="1" applyFont="1" applyBorder="1">
      <alignment/>
      <protection/>
    </xf>
    <xf numFmtId="0" fontId="8" fillId="0" borderId="14" xfId="58" applyFont="1" applyBorder="1">
      <alignment/>
      <protection/>
    </xf>
    <xf numFmtId="169" fontId="1" fillId="0" borderId="15" xfId="51" applyNumberFormat="1" applyFont="1" applyBorder="1" applyAlignment="1">
      <alignment/>
    </xf>
    <xf numFmtId="38" fontId="1" fillId="0" borderId="15" xfId="58" applyNumberFormat="1" applyFont="1" applyBorder="1">
      <alignment/>
      <protection/>
    </xf>
    <xf numFmtId="169" fontId="1" fillId="0" borderId="0" xfId="51" applyNumberFormat="1" applyFont="1" applyBorder="1" applyAlignment="1">
      <alignment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0" fontId="1" fillId="0" borderId="12" xfId="59" applyFont="1" applyBorder="1">
      <alignment/>
      <protection/>
    </xf>
    <xf numFmtId="38" fontId="1" fillId="0" borderId="13" xfId="52" applyNumberFormat="1" applyFont="1" applyBorder="1" applyAlignment="1">
      <alignment/>
    </xf>
    <xf numFmtId="38" fontId="1" fillId="0" borderId="13" xfId="59" applyNumberFormat="1" applyFont="1" applyBorder="1">
      <alignment/>
      <protection/>
    </xf>
    <xf numFmtId="0" fontId="1" fillId="0" borderId="13" xfId="59" applyFont="1" applyBorder="1">
      <alignment/>
      <protection/>
    </xf>
    <xf numFmtId="38" fontId="1" fillId="0" borderId="0" xfId="59" applyNumberFormat="1" applyFont="1">
      <alignment/>
      <protection/>
    </xf>
    <xf numFmtId="3" fontId="1" fillId="0" borderId="0" xfId="59" applyNumberFormat="1" applyFont="1">
      <alignment/>
      <protection/>
    </xf>
    <xf numFmtId="0" fontId="8" fillId="0" borderId="14" xfId="59" applyFont="1" applyBorder="1">
      <alignment/>
      <protection/>
    </xf>
    <xf numFmtId="169" fontId="1" fillId="0" borderId="15" xfId="52" applyNumberFormat="1" applyFont="1" applyBorder="1" applyAlignment="1">
      <alignment/>
    </xf>
    <xf numFmtId="38" fontId="1" fillId="0" borderId="15" xfId="59" applyNumberFormat="1" applyFont="1" applyBorder="1">
      <alignment/>
      <protection/>
    </xf>
    <xf numFmtId="0" fontId="1" fillId="0" borderId="15" xfId="59" applyFont="1" applyBorder="1">
      <alignment/>
      <protection/>
    </xf>
    <xf numFmtId="168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38" fontId="1" fillId="0" borderId="12" xfId="53" applyNumberFormat="1" applyFont="1" applyBorder="1" applyAlignment="1">
      <alignment/>
    </xf>
    <xf numFmtId="38" fontId="1" fillId="0" borderId="13" xfId="53" applyNumberFormat="1" applyFont="1" applyBorder="1" applyAlignment="1">
      <alignment/>
    </xf>
    <xf numFmtId="38" fontId="1" fillId="0" borderId="13" xfId="60" applyNumberFormat="1" applyFont="1" applyBorder="1">
      <alignment/>
      <protection/>
    </xf>
    <xf numFmtId="0" fontId="1" fillId="0" borderId="13" xfId="60" applyFont="1" applyBorder="1">
      <alignment/>
      <protection/>
    </xf>
    <xf numFmtId="0" fontId="8" fillId="0" borderId="14" xfId="60" applyFont="1" applyBorder="1">
      <alignment/>
      <protection/>
    </xf>
    <xf numFmtId="169" fontId="1" fillId="0" borderId="15" xfId="53" applyNumberFormat="1" applyFont="1" applyBorder="1" applyAlignment="1">
      <alignment/>
    </xf>
    <xf numFmtId="38" fontId="1" fillId="0" borderId="15" xfId="60" applyNumberFormat="1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0" xfId="61" applyFont="1" applyAlignment="1" quotePrefix="1">
      <alignment horizontal="left"/>
      <protection/>
    </xf>
    <xf numFmtId="0" fontId="1" fillId="0" borderId="0" xfId="61" applyFont="1">
      <alignment/>
      <protection/>
    </xf>
    <xf numFmtId="0" fontId="5" fillId="0" borderId="0" xfId="61" applyFont="1" applyBorder="1" applyAlignment="1" quotePrefix="1">
      <alignment horizontal="left"/>
      <protection/>
    </xf>
    <xf numFmtId="0" fontId="1" fillId="0" borderId="0" xfId="61" applyFont="1" applyBorder="1">
      <alignment/>
      <protection/>
    </xf>
    <xf numFmtId="0" fontId="6" fillId="0" borderId="0" xfId="61" applyFont="1" applyBorder="1" applyAlignment="1" quotePrefix="1">
      <alignment horizontal="left"/>
      <protection/>
    </xf>
    <xf numFmtId="0" fontId="1" fillId="0" borderId="16" xfId="61" applyFont="1" applyBorder="1" applyAlignment="1" quotePrefix="1">
      <alignment horizontal="left"/>
      <protection/>
    </xf>
    <xf numFmtId="0" fontId="6" fillId="0" borderId="17" xfId="61" applyFont="1" applyBorder="1" applyAlignment="1" quotePrefix="1">
      <alignment horizontal="left"/>
      <protection/>
    </xf>
    <xf numFmtId="0" fontId="1" fillId="0" borderId="17" xfId="61" applyFont="1" applyBorder="1">
      <alignment/>
      <protection/>
    </xf>
    <xf numFmtId="0" fontId="1" fillId="0" borderId="18" xfId="61" applyFont="1" applyBorder="1">
      <alignment/>
      <protection/>
    </xf>
    <xf numFmtId="0" fontId="7" fillId="0" borderId="19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0" fontId="7" fillId="0" borderId="20" xfId="61" applyFont="1" applyBorder="1" applyAlignment="1">
      <alignment horizontal="right"/>
      <protection/>
    </xf>
    <xf numFmtId="0" fontId="1" fillId="0" borderId="21" xfId="61" applyFont="1" applyBorder="1">
      <alignment/>
      <protection/>
    </xf>
    <xf numFmtId="0" fontId="1" fillId="0" borderId="22" xfId="61" applyFont="1" applyBorder="1">
      <alignment/>
      <protection/>
    </xf>
    <xf numFmtId="0" fontId="1" fillId="0" borderId="23" xfId="61" applyFont="1" applyBorder="1">
      <alignment/>
      <protection/>
    </xf>
    <xf numFmtId="3" fontId="1" fillId="0" borderId="0" xfId="61" applyNumberFormat="1" applyFont="1">
      <alignment/>
      <protection/>
    </xf>
    <xf numFmtId="0" fontId="1" fillId="0" borderId="12" xfId="61" applyFont="1" applyBorder="1">
      <alignment/>
      <protection/>
    </xf>
    <xf numFmtId="38" fontId="1" fillId="0" borderId="13" xfId="54" applyNumberFormat="1" applyFont="1" applyBorder="1" applyAlignment="1">
      <alignment/>
    </xf>
    <xf numFmtId="38" fontId="1" fillId="0" borderId="13" xfId="61" applyNumberFormat="1" applyFont="1" applyBorder="1">
      <alignment/>
      <protection/>
    </xf>
    <xf numFmtId="38" fontId="1" fillId="0" borderId="13" xfId="61" applyNumberFormat="1" applyFont="1" applyBorder="1" applyAlignment="1">
      <alignment horizontal="right"/>
      <protection/>
    </xf>
    <xf numFmtId="38" fontId="1" fillId="0" borderId="24" xfId="61" applyNumberFormat="1" applyFont="1" applyBorder="1" applyAlignment="1">
      <alignment horizontal="right"/>
      <protection/>
    </xf>
    <xf numFmtId="0" fontId="3" fillId="0" borderId="25" xfId="61" applyFont="1" applyBorder="1">
      <alignment/>
      <protection/>
    </xf>
    <xf numFmtId="0" fontId="8" fillId="0" borderId="14" xfId="61" applyFont="1" applyBorder="1">
      <alignment/>
      <protection/>
    </xf>
    <xf numFmtId="169" fontId="1" fillId="0" borderId="15" xfId="54" applyNumberFormat="1" applyFont="1" applyBorder="1" applyAlignment="1">
      <alignment/>
    </xf>
    <xf numFmtId="38" fontId="1" fillId="0" borderId="15" xfId="61" applyNumberFormat="1" applyFont="1" applyBorder="1">
      <alignment/>
      <protection/>
    </xf>
    <xf numFmtId="38" fontId="1" fillId="0" borderId="15" xfId="61" applyNumberFormat="1" applyFont="1" applyBorder="1" applyAlignment="1">
      <alignment horizontal="right"/>
      <protection/>
    </xf>
    <xf numFmtId="0" fontId="1" fillId="0" borderId="15" xfId="61" applyFont="1" applyBorder="1">
      <alignment/>
      <protection/>
    </xf>
    <xf numFmtId="0" fontId="1" fillId="0" borderId="26" xfId="61" applyFont="1" applyBorder="1">
      <alignment/>
      <protection/>
    </xf>
    <xf numFmtId="0" fontId="1" fillId="0" borderId="0" xfId="61" applyFont="1" applyBorder="1" applyAlignment="1" quotePrefix="1">
      <alignment horizontal="left"/>
      <protection/>
    </xf>
    <xf numFmtId="0" fontId="1" fillId="0" borderId="27" xfId="61" applyFont="1" applyBorder="1" applyAlignment="1" quotePrefix="1">
      <alignment horizontal="left"/>
      <protection/>
    </xf>
    <xf numFmtId="0" fontId="7" fillId="0" borderId="28" xfId="61" applyFont="1" applyBorder="1">
      <alignment/>
      <protection/>
    </xf>
    <xf numFmtId="0" fontId="1" fillId="0" borderId="29" xfId="61" applyFont="1" applyBorder="1">
      <alignment/>
      <protection/>
    </xf>
    <xf numFmtId="0" fontId="3" fillId="0" borderId="14" xfId="61" applyFont="1" applyBorder="1">
      <alignment/>
      <protection/>
    </xf>
    <xf numFmtId="38" fontId="1" fillId="0" borderId="15" xfId="54" applyNumberFormat="1" applyFont="1" applyBorder="1" applyAlignment="1">
      <alignment/>
    </xf>
    <xf numFmtId="38" fontId="1" fillId="0" borderId="26" xfId="61" applyNumberFormat="1" applyFont="1" applyBorder="1" applyAlignment="1">
      <alignment horizontal="right"/>
      <protection/>
    </xf>
    <xf numFmtId="3" fontId="1" fillId="0" borderId="13" xfId="61" applyNumberFormat="1" applyFont="1" applyBorder="1" applyAlignment="1">
      <alignment horizontal="right"/>
      <protection/>
    </xf>
    <xf numFmtId="0" fontId="1" fillId="0" borderId="14" xfId="61" applyFont="1" applyBorder="1">
      <alignment/>
      <protection/>
    </xf>
    <xf numFmtId="0" fontId="2" fillId="0" borderId="28" xfId="58" applyNumberFormat="1" applyFont="1" applyBorder="1" applyAlignment="1">
      <alignment horizontal="left"/>
      <protection/>
    </xf>
    <xf numFmtId="0" fontId="2" fillId="0" borderId="28" xfId="58" applyNumberFormat="1" applyFont="1" applyBorder="1" applyAlignment="1" quotePrefix="1">
      <alignment horizontal="left"/>
      <protection/>
    </xf>
    <xf numFmtId="0" fontId="7" fillId="0" borderId="0" xfId="61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0" fontId="9" fillId="0" borderId="0" xfId="58" applyFont="1" applyBorder="1" applyAlignment="1" quotePrefix="1">
      <alignment horizontal="left"/>
      <protection/>
    </xf>
    <xf numFmtId="0" fontId="3" fillId="0" borderId="0" xfId="58" applyFont="1">
      <alignment/>
      <protection/>
    </xf>
    <xf numFmtId="0" fontId="3" fillId="0" borderId="0" xfId="58" applyFont="1" applyBorder="1">
      <alignment/>
      <protection/>
    </xf>
    <xf numFmtId="38" fontId="3" fillId="0" borderId="24" xfId="58" applyNumberFormat="1" applyFont="1" applyBorder="1">
      <alignment/>
      <protection/>
    </xf>
    <xf numFmtId="38" fontId="3" fillId="0" borderId="26" xfId="58" applyNumberFormat="1" applyFont="1" applyBorder="1">
      <alignment/>
      <protection/>
    </xf>
    <xf numFmtId="38" fontId="3" fillId="0" borderId="0" xfId="58" applyNumberFormat="1" applyFont="1" applyBorder="1">
      <alignment/>
      <protection/>
    </xf>
    <xf numFmtId="3" fontId="3" fillId="0" borderId="11" xfId="58" applyNumberFormat="1" applyFont="1" applyFill="1" applyBorder="1">
      <alignment/>
      <protection/>
    </xf>
    <xf numFmtId="0" fontId="9" fillId="0" borderId="0" xfId="58" applyFont="1" applyAlignment="1" quotePrefix="1">
      <alignment horizontal="left"/>
      <protection/>
    </xf>
    <xf numFmtId="0" fontId="9" fillId="0" borderId="0" xfId="59" applyFont="1" applyAlignment="1" quotePrefix="1">
      <alignment horizontal="left"/>
      <protection/>
    </xf>
    <xf numFmtId="0" fontId="3" fillId="0" borderId="0" xfId="59" applyFont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0" fontId="3" fillId="0" borderId="0" xfId="60" applyFont="1">
      <alignment/>
      <protection/>
    </xf>
    <xf numFmtId="0" fontId="3" fillId="0" borderId="13" xfId="60" applyFont="1" applyBorder="1">
      <alignment/>
      <protection/>
    </xf>
    <xf numFmtId="0" fontId="9" fillId="0" borderId="0" xfId="60" applyFont="1" applyAlignment="1" quotePrefix="1">
      <alignment horizontal="left"/>
      <protection/>
    </xf>
    <xf numFmtId="0" fontId="1" fillId="0" borderId="28" xfId="58" applyNumberFormat="1" applyFont="1" applyBorder="1" applyAlignment="1" quotePrefix="1">
      <alignment horizontal="left"/>
      <protection/>
    </xf>
    <xf numFmtId="38" fontId="3" fillId="0" borderId="0" xfId="60" applyNumberFormat="1" applyFont="1" applyBorder="1" applyAlignment="1">
      <alignment horizontal="right"/>
      <protection/>
    </xf>
    <xf numFmtId="0" fontId="3" fillId="0" borderId="24" xfId="60" applyFont="1" applyBorder="1">
      <alignment/>
      <protection/>
    </xf>
    <xf numFmtId="0" fontId="3" fillId="0" borderId="26" xfId="60" applyFont="1" applyBorder="1">
      <alignment/>
      <protection/>
    </xf>
    <xf numFmtId="3" fontId="3" fillId="0" borderId="11" xfId="60" applyNumberFormat="1" applyFont="1" applyBorder="1" applyAlignment="1" quotePrefix="1">
      <alignment horizontal="right"/>
      <protection/>
    </xf>
    <xf numFmtId="49" fontId="2" fillId="0" borderId="28" xfId="58" applyNumberFormat="1" applyFont="1" applyBorder="1" applyAlignment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4" fillId="0" borderId="0" xfId="60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5" fillId="0" borderId="0" xfId="60" applyFont="1" applyAlignment="1" quotePrefix="1">
      <alignment horizontal="left"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3" fontId="3" fillId="0" borderId="0" xfId="58" applyNumberFormat="1" applyFont="1" applyBorder="1">
      <alignment/>
      <protection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3" fillId="0" borderId="28" xfId="58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60" applyFont="1" applyBorder="1">
      <alignment/>
      <protection/>
    </xf>
    <xf numFmtId="3" fontId="3" fillId="0" borderId="0" xfId="53" applyNumberFormat="1" applyFont="1" applyBorder="1" applyAlignment="1">
      <alignment/>
    </xf>
    <xf numFmtId="0" fontId="7" fillId="0" borderId="27" xfId="58" applyFont="1" applyBorder="1" applyAlignment="1" quotePrefix="1">
      <alignment horizontal="left"/>
      <protection/>
    </xf>
    <xf numFmtId="0" fontId="7" fillId="0" borderId="17" xfId="58" applyFont="1" applyBorder="1" applyAlignment="1" quotePrefix="1">
      <alignment horizontal="righ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0" xfId="58" applyFont="1" applyBorder="1" applyAlignment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17" xfId="59" applyFont="1" applyBorder="1" applyAlignment="1" quotePrefix="1">
      <alignment horizontal="right"/>
      <protection/>
    </xf>
    <xf numFmtId="0" fontId="7" fillId="0" borderId="30" xfId="59" applyFont="1" applyBorder="1" applyAlignment="1" quotePrefix="1">
      <alignment horizontal="left"/>
      <protection/>
    </xf>
    <xf numFmtId="0" fontId="7" fillId="0" borderId="17" xfId="59" applyFont="1" applyBorder="1" applyAlignment="1">
      <alignment horizontal="right"/>
      <protection/>
    </xf>
    <xf numFmtId="0" fontId="7" fillId="0" borderId="18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27" xfId="60" applyFont="1" applyBorder="1" applyAlignment="1" quotePrefix="1">
      <alignment horizontal="left"/>
      <protection/>
    </xf>
    <xf numFmtId="0" fontId="7" fillId="0" borderId="30" xfId="60" applyFont="1" applyBorder="1" applyAlignment="1" quotePrefix="1">
      <alignment horizontal="left"/>
      <protection/>
    </xf>
    <xf numFmtId="0" fontId="7" fillId="0" borderId="30" xfId="60" applyFont="1" applyBorder="1">
      <alignment/>
      <protection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  <xf numFmtId="0" fontId="7" fillId="0" borderId="17" xfId="60" applyFont="1" applyBorder="1" applyAlignment="1">
      <alignment horizontal="right"/>
      <protection/>
    </xf>
    <xf numFmtId="0" fontId="7" fillId="0" borderId="18" xfId="60" applyFont="1" applyBorder="1" applyAlignment="1" quotePrefix="1">
      <alignment horizontal="right"/>
      <protection/>
    </xf>
    <xf numFmtId="0" fontId="7" fillId="0" borderId="28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0" xfId="60" applyFont="1" applyBorder="1" applyAlignment="1" quotePrefix="1">
      <alignment horizontal="right"/>
      <protection/>
    </xf>
    <xf numFmtId="0" fontId="7" fillId="0" borderId="20" xfId="60" applyFont="1" applyBorder="1" applyAlignment="1">
      <alignment horizontal="right"/>
      <protection/>
    </xf>
    <xf numFmtId="0" fontId="7" fillId="0" borderId="29" xfId="60" applyFont="1" applyBorder="1">
      <alignment/>
      <protection/>
    </xf>
    <xf numFmtId="0" fontId="7" fillId="0" borderId="22" xfId="60" applyFont="1" applyBorder="1" applyAlignment="1">
      <alignment horizontal="right"/>
      <protection/>
    </xf>
    <xf numFmtId="0" fontId="7" fillId="0" borderId="22" xfId="60" applyFont="1" applyBorder="1" applyAlignment="1" quotePrefix="1">
      <alignment horizontal="right"/>
      <protection/>
    </xf>
    <xf numFmtId="0" fontId="7" fillId="0" borderId="22" xfId="60" applyFont="1" applyBorder="1">
      <alignment/>
      <protection/>
    </xf>
    <xf numFmtId="0" fontId="7" fillId="0" borderId="23" xfId="60" applyFont="1" applyBorder="1" applyAlignment="1" quotePrefix="1">
      <alignment horizontal="right"/>
      <protection/>
    </xf>
    <xf numFmtId="0" fontId="7" fillId="0" borderId="0" xfId="60" applyFont="1" applyAlignment="1">
      <alignment horizontal="right"/>
      <protection/>
    </xf>
    <xf numFmtId="0" fontId="7" fillId="0" borderId="20" xfId="60" applyFont="1" applyBorder="1" applyAlignment="1" quotePrefix="1">
      <alignment horizontal="right"/>
      <protection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left"/>
      <protection/>
    </xf>
    <xf numFmtId="3" fontId="0" fillId="0" borderId="0" xfId="0" applyNumberFormat="1" applyAlignment="1">
      <alignment/>
    </xf>
    <xf numFmtId="3" fontId="1" fillId="0" borderId="0" xfId="61" applyNumberFormat="1" applyFont="1" applyBorder="1" applyAlignment="1">
      <alignment horizontal="right"/>
      <protection/>
    </xf>
    <xf numFmtId="0" fontId="1" fillId="0" borderId="0" xfId="61" applyFont="1" applyFill="1">
      <alignment/>
      <protection/>
    </xf>
    <xf numFmtId="0" fontId="0" fillId="0" borderId="0" xfId="0" applyFill="1" applyAlignment="1">
      <alignment/>
    </xf>
    <xf numFmtId="3" fontId="4" fillId="0" borderId="0" xfId="54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3" xfId="54" applyNumberFormat="1" applyFont="1" applyBorder="1" applyAlignment="1">
      <alignment horizontal="right"/>
    </xf>
    <xf numFmtId="3" fontId="1" fillId="0" borderId="13" xfId="54" applyNumberFormat="1" applyFont="1" applyBorder="1" applyAlignment="1">
      <alignment/>
    </xf>
    <xf numFmtId="3" fontId="1" fillId="0" borderId="13" xfId="61" applyNumberFormat="1" applyFont="1" applyBorder="1">
      <alignment/>
      <protection/>
    </xf>
    <xf numFmtId="3" fontId="1" fillId="0" borderId="24" xfId="61" applyNumberFormat="1" applyFont="1" applyBorder="1" applyAlignment="1">
      <alignment horizontal="right"/>
      <protection/>
    </xf>
    <xf numFmtId="3" fontId="49" fillId="0" borderId="31" xfId="54" applyNumberFormat="1" applyFont="1" applyBorder="1" applyAlignment="1">
      <alignment horizontal="right"/>
    </xf>
    <xf numFmtId="38" fontId="1" fillId="0" borderId="31" xfId="61" applyNumberFormat="1" applyFont="1" applyBorder="1" applyAlignment="1">
      <alignment horizontal="right"/>
      <protection/>
    </xf>
    <xf numFmtId="3" fontId="3" fillId="0" borderId="31" xfId="61" applyNumberFormat="1" applyFont="1" applyBorder="1" applyAlignment="1">
      <alignment horizontal="right"/>
      <protection/>
    </xf>
    <xf numFmtId="38" fontId="1" fillId="0" borderId="32" xfId="61" applyNumberFormat="1" applyFont="1" applyBorder="1" applyAlignment="1">
      <alignment horizontal="right"/>
      <protection/>
    </xf>
    <xf numFmtId="0" fontId="1" fillId="0" borderId="28" xfId="61" applyFont="1" applyBorder="1" applyAlignment="1" quotePrefix="1">
      <alignment horizontal="left"/>
      <protection/>
    </xf>
    <xf numFmtId="0" fontId="6" fillId="0" borderId="33" xfId="61" applyFont="1" applyBorder="1" applyAlignment="1" quotePrefix="1">
      <alignment horizontal="left"/>
      <protection/>
    </xf>
    <xf numFmtId="0" fontId="1" fillId="0" borderId="33" xfId="61" applyFont="1" applyBorder="1">
      <alignment/>
      <protection/>
    </xf>
    <xf numFmtId="0" fontId="1" fillId="0" borderId="34" xfId="61" applyFont="1" applyBorder="1">
      <alignment/>
      <protection/>
    </xf>
    <xf numFmtId="0" fontId="1" fillId="0" borderId="35" xfId="61" applyFont="1" applyBorder="1">
      <alignment/>
      <protection/>
    </xf>
    <xf numFmtId="0" fontId="7" fillId="0" borderId="31" xfId="61" applyFont="1" applyBorder="1" applyAlignment="1">
      <alignment horizontal="right"/>
      <protection/>
    </xf>
    <xf numFmtId="0" fontId="1" fillId="0" borderId="36" xfId="61" applyFont="1" applyBorder="1">
      <alignment/>
      <protection/>
    </xf>
    <xf numFmtId="0" fontId="2" fillId="0" borderId="28" xfId="58" applyNumberFormat="1" applyFont="1" applyFill="1" applyBorder="1" applyAlignment="1">
      <alignment horizontal="left"/>
      <protection/>
    </xf>
    <xf numFmtId="3" fontId="3" fillId="0" borderId="0" xfId="53" applyNumberFormat="1" applyFont="1" applyFill="1" applyBorder="1" applyAlignment="1">
      <alignment/>
    </xf>
    <xf numFmtId="3" fontId="3" fillId="0" borderId="11" xfId="60" applyNumberFormat="1" applyFont="1" applyFill="1" applyBorder="1" applyAlignment="1" quotePrefix="1">
      <alignment horizontal="right"/>
      <protection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58" applyFont="1" applyFill="1">
      <alignment/>
      <protection/>
    </xf>
    <xf numFmtId="49" fontId="2" fillId="33" borderId="28" xfId="58" applyNumberFormat="1" applyFont="1" applyFill="1" applyBorder="1" applyAlignment="1">
      <alignment horizontal="left"/>
      <protection/>
    </xf>
    <xf numFmtId="3" fontId="3" fillId="33" borderId="11" xfId="58" applyNumberFormat="1" applyFont="1" applyFill="1" applyBorder="1">
      <alignment/>
      <protection/>
    </xf>
    <xf numFmtId="0" fontId="2" fillId="33" borderId="28" xfId="58" applyNumberFormat="1" applyFont="1" applyFill="1" applyBorder="1" applyAlignment="1">
      <alignment horizontal="left"/>
      <protection/>
    </xf>
    <xf numFmtId="3" fontId="3" fillId="33" borderId="11" xfId="59" applyNumberFormat="1" applyFont="1" applyFill="1" applyBorder="1">
      <alignment/>
      <protection/>
    </xf>
    <xf numFmtId="0" fontId="2" fillId="33" borderId="28" xfId="58" applyNumberFormat="1" applyFont="1" applyFill="1" applyBorder="1" applyAlignment="1" quotePrefix="1">
      <alignment horizontal="left"/>
      <protection/>
    </xf>
    <xf numFmtId="3" fontId="3" fillId="33" borderId="0" xfId="60" applyNumberFormat="1" applyFont="1" applyFill="1" applyBorder="1">
      <alignment/>
      <protection/>
    </xf>
    <xf numFmtId="3" fontId="3" fillId="33" borderId="11" xfId="60" applyNumberFormat="1" applyFont="1" applyFill="1" applyBorder="1">
      <alignment/>
      <protection/>
    </xf>
    <xf numFmtId="3" fontId="1" fillId="33" borderId="0" xfId="60" applyNumberFormat="1" applyFont="1" applyFill="1">
      <alignment/>
      <protection/>
    </xf>
    <xf numFmtId="0" fontId="2" fillId="0" borderId="37" xfId="58" applyFont="1" applyFill="1" applyBorder="1" applyAlignment="1">
      <alignment horizontal="left"/>
      <protection/>
    </xf>
    <xf numFmtId="0" fontId="1" fillId="0" borderId="0" xfId="0" applyFont="1" applyFill="1" applyAlignment="1">
      <alignment/>
    </xf>
    <xf numFmtId="3" fontId="3" fillId="0" borderId="38" xfId="58" applyNumberFormat="1" applyFont="1" applyFill="1" applyBorder="1">
      <alignment/>
      <protection/>
    </xf>
    <xf numFmtId="0" fontId="2" fillId="0" borderId="37" xfId="58" applyFont="1" applyFill="1" applyBorder="1" applyAlignment="1" quotePrefix="1">
      <alignment horizontal="left"/>
      <protection/>
    </xf>
    <xf numFmtId="0" fontId="2" fillId="0" borderId="37" xfId="58" applyFont="1" applyFill="1" applyBorder="1">
      <alignment/>
      <protection/>
    </xf>
    <xf numFmtId="0" fontId="1" fillId="0" borderId="0" xfId="58" applyFont="1" applyFill="1">
      <alignment/>
      <protection/>
    </xf>
    <xf numFmtId="170" fontId="0" fillId="0" borderId="0" xfId="0" applyNumberFormat="1" applyFont="1" applyBorder="1" applyAlignment="1">
      <alignment/>
    </xf>
    <xf numFmtId="0" fontId="8" fillId="0" borderId="0" xfId="60" applyFont="1" applyBorder="1">
      <alignment/>
      <protection/>
    </xf>
    <xf numFmtId="169" fontId="1" fillId="0" borderId="0" xfId="53" applyNumberFormat="1" applyFont="1" applyBorder="1" applyAlignment="1">
      <alignment/>
    </xf>
    <xf numFmtId="38" fontId="1" fillId="0" borderId="0" xfId="60" applyNumberFormat="1" applyFont="1" applyBorder="1">
      <alignment/>
      <protection/>
    </xf>
    <xf numFmtId="0" fontId="3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2" fillId="0" borderId="28" xfId="58" applyNumberFormat="1" applyFont="1" applyFill="1" applyBorder="1" applyAlignment="1" quotePrefix="1">
      <alignment horizontal="left"/>
      <protection/>
    </xf>
    <xf numFmtId="3" fontId="2" fillId="0" borderId="11" xfId="61" applyNumberFormat="1" applyFont="1" applyFill="1" applyBorder="1" applyAlignment="1">
      <alignment horizontal="right"/>
      <protection/>
    </xf>
    <xf numFmtId="0" fontId="50" fillId="0" borderId="14" xfId="60" applyFont="1" applyBorder="1">
      <alignment/>
      <protection/>
    </xf>
    <xf numFmtId="169" fontId="1" fillId="0" borderId="33" xfId="53" applyNumberFormat="1" applyFont="1" applyBorder="1" applyAlignment="1">
      <alignment/>
    </xf>
    <xf numFmtId="38" fontId="1" fillId="0" borderId="33" xfId="60" applyNumberFormat="1" applyFont="1" applyBorder="1">
      <alignment/>
      <protection/>
    </xf>
    <xf numFmtId="0" fontId="3" fillId="0" borderId="33" xfId="60" applyFont="1" applyBorder="1">
      <alignment/>
      <protection/>
    </xf>
    <xf numFmtId="0" fontId="1" fillId="0" borderId="33" xfId="60" applyFont="1" applyBorder="1">
      <alignment/>
      <protection/>
    </xf>
    <xf numFmtId="0" fontId="3" fillId="0" borderId="39" xfId="60" applyFont="1" applyBorder="1">
      <alignment/>
      <protection/>
    </xf>
    <xf numFmtId="3" fontId="4" fillId="0" borderId="40" xfId="54" applyNumberFormat="1" applyFont="1" applyBorder="1" applyAlignment="1">
      <alignment horizontal="right"/>
    </xf>
    <xf numFmtId="3" fontId="49" fillId="0" borderId="41" xfId="54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3" fontId="1" fillId="33" borderId="0" xfId="0" applyNumberFormat="1" applyFont="1" applyFill="1" applyAlignment="1">
      <alignment/>
    </xf>
    <xf numFmtId="170" fontId="0" fillId="33" borderId="0" xfId="49" applyNumberFormat="1" applyFont="1" applyFill="1" applyBorder="1" applyAlignment="1" applyProtection="1">
      <alignment/>
      <protection hidden="1"/>
    </xf>
    <xf numFmtId="0" fontId="7" fillId="0" borderId="30" xfId="60" applyFont="1" applyBorder="1" applyAlignment="1" quotePrefix="1">
      <alignment horizontal="center"/>
      <protection/>
    </xf>
    <xf numFmtId="0" fontId="7" fillId="0" borderId="30" xfId="60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4"/>
  <sheetViews>
    <sheetView zoomScalePageLayoutView="0" workbookViewId="0" topLeftCell="C7">
      <selection activeCell="G28" sqref="G28"/>
    </sheetView>
  </sheetViews>
  <sheetFormatPr defaultColWidth="11.421875" defaultRowHeight="12.75"/>
  <cols>
    <col min="1" max="1" width="22.421875" style="13" customWidth="1"/>
    <col min="2" max="2" width="12.421875" style="13" customWidth="1"/>
    <col min="3" max="3" width="28.140625" style="13" customWidth="1"/>
    <col min="4" max="4" width="27.7109375" style="13" customWidth="1"/>
    <col min="5" max="5" width="26.8515625" style="90" customWidth="1"/>
    <col min="6" max="6" width="18.8515625" style="13" customWidth="1"/>
    <col min="7" max="16384" width="11.421875" style="13" customWidth="1"/>
  </cols>
  <sheetData>
    <row r="1" ht="12.75">
      <c r="A1" s="12"/>
    </row>
    <row r="2" ht="12.75">
      <c r="A2" s="12"/>
    </row>
    <row r="3" spans="1:5" ht="12.75">
      <c r="A3" s="89" t="s">
        <v>62</v>
      </c>
      <c r="B3" s="14"/>
      <c r="C3" s="14"/>
      <c r="D3" s="14"/>
      <c r="E3" s="91"/>
    </row>
    <row r="5" ht="12.75">
      <c r="A5" s="113" t="s">
        <v>63</v>
      </c>
    </row>
    <row r="6" spans="1:2" ht="12.75" customHeight="1">
      <c r="A6" s="110" t="s">
        <v>96</v>
      </c>
      <c r="B6" s="15"/>
    </row>
    <row r="7" spans="1:5" ht="12.75" customHeight="1">
      <c r="A7" s="126"/>
      <c r="B7" s="127" t="s">
        <v>47</v>
      </c>
      <c r="C7" s="127" t="s">
        <v>47</v>
      </c>
      <c r="D7" s="127" t="s">
        <v>47</v>
      </c>
      <c r="E7" s="128" t="s">
        <v>64</v>
      </c>
    </row>
    <row r="8" spans="1:5" ht="12.75" customHeight="1">
      <c r="A8" s="129" t="s">
        <v>1</v>
      </c>
      <c r="B8" s="130" t="s">
        <v>65</v>
      </c>
      <c r="C8" s="131" t="s">
        <v>23</v>
      </c>
      <c r="D8" s="130" t="s">
        <v>66</v>
      </c>
      <c r="E8" s="132" t="s">
        <v>67</v>
      </c>
    </row>
    <row r="9" spans="1:5" ht="12.75">
      <c r="A9" s="133"/>
      <c r="B9" s="134" t="s">
        <v>68</v>
      </c>
      <c r="C9" s="134" t="s">
        <v>69</v>
      </c>
      <c r="D9" s="134" t="s">
        <v>70</v>
      </c>
      <c r="E9" s="135" t="s">
        <v>71</v>
      </c>
    </row>
    <row r="10" spans="1:5" s="195" customFormat="1" ht="12.75">
      <c r="A10" s="204" t="s">
        <v>92</v>
      </c>
      <c r="B10" s="205"/>
      <c r="C10" s="205"/>
      <c r="D10" s="88"/>
      <c r="E10" s="206">
        <f aca="true" t="shared" si="0" ref="E10:E15">SUM(B10:D10)</f>
        <v>0</v>
      </c>
    </row>
    <row r="11" spans="1:5" s="195" customFormat="1" ht="12.75">
      <c r="A11" s="204" t="s">
        <v>86</v>
      </c>
      <c r="B11" s="205">
        <v>3</v>
      </c>
      <c r="C11" s="205"/>
      <c r="D11" s="88">
        <v>5658</v>
      </c>
      <c r="E11" s="206">
        <f t="shared" si="0"/>
        <v>5661</v>
      </c>
    </row>
    <row r="12" spans="1:5" s="195" customFormat="1" ht="12.75">
      <c r="A12" s="204" t="s">
        <v>91</v>
      </c>
      <c r="B12" s="205">
        <v>755</v>
      </c>
      <c r="C12" s="205">
        <v>577</v>
      </c>
      <c r="D12" s="88">
        <v>479</v>
      </c>
      <c r="E12" s="206">
        <f t="shared" si="0"/>
        <v>1811</v>
      </c>
    </row>
    <row r="13" spans="1:5" s="195" customFormat="1" ht="12.75">
      <c r="A13" s="204" t="s">
        <v>95</v>
      </c>
      <c r="B13" s="205"/>
      <c r="C13" s="205"/>
      <c r="D13" s="88"/>
      <c r="E13" s="206">
        <f>SUM(B13:D13)</f>
        <v>0</v>
      </c>
    </row>
    <row r="14" spans="1:5" s="195" customFormat="1" ht="12.75">
      <c r="A14" s="204" t="s">
        <v>9</v>
      </c>
      <c r="B14" s="205"/>
      <c r="C14" s="205"/>
      <c r="D14" s="88">
        <v>155</v>
      </c>
      <c r="E14" s="206">
        <f t="shared" si="0"/>
        <v>155</v>
      </c>
    </row>
    <row r="15" spans="1:5" s="195" customFormat="1" ht="12.75">
      <c r="A15" s="204" t="s">
        <v>93</v>
      </c>
      <c r="B15" s="88"/>
      <c r="C15" s="88"/>
      <c r="D15" s="88">
        <v>555</v>
      </c>
      <c r="E15" s="206">
        <f t="shared" si="0"/>
        <v>555</v>
      </c>
    </row>
    <row r="16" spans="1:5" s="195" customFormat="1" ht="12.75">
      <c r="A16" s="207" t="s">
        <v>82</v>
      </c>
      <c r="B16" s="88">
        <v>9</v>
      </c>
      <c r="C16" s="88"/>
      <c r="D16" s="88">
        <v>2457</v>
      </c>
      <c r="E16" s="206">
        <f>SUM(B16:D16)</f>
        <v>2466</v>
      </c>
    </row>
    <row r="17" spans="1:5" s="195" customFormat="1" ht="12.75">
      <c r="A17" s="204" t="s">
        <v>88</v>
      </c>
      <c r="B17" s="88"/>
      <c r="C17" s="88">
        <v>560</v>
      </c>
      <c r="D17" s="88">
        <v>1432</v>
      </c>
      <c r="E17" s="206">
        <f aca="true" t="shared" si="1" ref="E17:E24">SUM(B17:D17)</f>
        <v>1992</v>
      </c>
    </row>
    <row r="18" spans="1:5" s="195" customFormat="1" ht="12.75">
      <c r="A18" s="204" t="s">
        <v>87</v>
      </c>
      <c r="B18" s="88"/>
      <c r="C18" s="88"/>
      <c r="D18" s="88">
        <v>5163</v>
      </c>
      <c r="E18" s="206">
        <f t="shared" si="1"/>
        <v>5163</v>
      </c>
    </row>
    <row r="19" spans="1:5" s="195" customFormat="1" ht="12.75">
      <c r="A19" s="208" t="s">
        <v>83</v>
      </c>
      <c r="B19" s="88">
        <v>380</v>
      </c>
      <c r="C19" s="88"/>
      <c r="D19" s="88">
        <v>2415</v>
      </c>
      <c r="E19" s="206">
        <f t="shared" si="1"/>
        <v>2795</v>
      </c>
    </row>
    <row r="20" spans="1:5" s="195" customFormat="1" ht="12.75">
      <c r="A20" s="208" t="s">
        <v>90</v>
      </c>
      <c r="B20" s="88"/>
      <c r="C20" s="88"/>
      <c r="D20" s="88"/>
      <c r="E20" s="206">
        <f t="shared" si="1"/>
        <v>0</v>
      </c>
    </row>
    <row r="21" spans="1:5" s="195" customFormat="1" ht="12.75">
      <c r="A21" s="208" t="s">
        <v>99</v>
      </c>
      <c r="B21" s="88"/>
      <c r="C21" s="88"/>
      <c r="D21" s="88">
        <v>17</v>
      </c>
      <c r="E21" s="206">
        <f t="shared" si="1"/>
        <v>17</v>
      </c>
    </row>
    <row r="22" spans="1:5" s="195" customFormat="1" ht="12.75">
      <c r="A22" s="204" t="s">
        <v>10</v>
      </c>
      <c r="B22" s="88">
        <v>2</v>
      </c>
      <c r="C22" s="88">
        <v>5</v>
      </c>
      <c r="D22" s="88">
        <v>128</v>
      </c>
      <c r="E22" s="206">
        <f t="shared" si="1"/>
        <v>135</v>
      </c>
    </row>
    <row r="23" spans="1:5" s="209" customFormat="1" ht="12.75">
      <c r="A23" s="204" t="s">
        <v>94</v>
      </c>
      <c r="B23" s="88"/>
      <c r="C23" s="88"/>
      <c r="D23" s="88">
        <v>6551</v>
      </c>
      <c r="E23" s="206">
        <f t="shared" si="1"/>
        <v>6551</v>
      </c>
    </row>
    <row r="24" spans="1:5" ht="12.75" customHeight="1">
      <c r="A24" s="204" t="s">
        <v>89</v>
      </c>
      <c r="B24" s="88">
        <v>1</v>
      </c>
      <c r="C24" s="88"/>
      <c r="D24" s="88">
        <v>1514</v>
      </c>
      <c r="E24" s="206">
        <f t="shared" si="1"/>
        <v>1515</v>
      </c>
    </row>
    <row r="25" spans="1:5" ht="12.75" customHeight="1">
      <c r="A25" s="18"/>
      <c r="B25" s="19"/>
      <c r="C25" s="20"/>
      <c r="D25" s="20"/>
      <c r="E25" s="92"/>
    </row>
    <row r="26" spans="1:5" ht="12.75" customHeight="1">
      <c r="A26" s="116" t="s">
        <v>11</v>
      </c>
      <c r="B26" s="117">
        <f>SUM(B10:B24)</f>
        <v>1150</v>
      </c>
      <c r="C26" s="117">
        <f>SUM(C10:C24)</f>
        <v>1142</v>
      </c>
      <c r="D26" s="117">
        <f>SUM(D10:D24)</f>
        <v>26524</v>
      </c>
      <c r="E26" s="10">
        <f>SUM(E10:E24)</f>
        <v>28816</v>
      </c>
    </row>
    <row r="27" spans="1:5" ht="12.75" customHeight="1">
      <c r="A27" s="21"/>
      <c r="B27" s="22"/>
      <c r="C27" s="23"/>
      <c r="D27" s="23"/>
      <c r="E27" s="93"/>
    </row>
    <row r="28" spans="2:5" ht="12.75" customHeight="1">
      <c r="B28" s="24"/>
      <c r="C28" s="16"/>
      <c r="D28" s="16"/>
      <c r="E28" s="94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7"/>
  <sheetViews>
    <sheetView zoomScalePageLayoutView="0" workbookViewId="0" topLeftCell="A7">
      <selection activeCell="D21" sqref="D21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24.57421875" style="0" customWidth="1"/>
    <col min="4" max="4" width="33.7109375" style="0" customWidth="1"/>
    <col min="5" max="5" width="27.00390625" style="0" customWidth="1"/>
    <col min="6" max="6" width="20.57421875" style="0" bestFit="1" customWidth="1"/>
  </cols>
  <sheetData>
    <row r="3" ht="12.75">
      <c r="A3" s="89" t="s">
        <v>62</v>
      </c>
    </row>
    <row r="4" spans="1:5" ht="12.75">
      <c r="A4" s="12"/>
      <c r="B4" s="13"/>
      <c r="C4" s="13"/>
      <c r="D4" s="13"/>
      <c r="E4" s="90"/>
    </row>
    <row r="5" spans="1:5" ht="12.75">
      <c r="A5" s="113" t="s">
        <v>72</v>
      </c>
      <c r="B5" s="13"/>
      <c r="C5" s="13"/>
      <c r="D5" s="13"/>
      <c r="E5" s="90"/>
    </row>
    <row r="6" spans="1:5" ht="12.75">
      <c r="A6" s="110" t="str">
        <f>'A-N° Sinies Denun'!A6</f>
        <v>      (entre el 1 de enero y  31 de diciembre 2018)</v>
      </c>
      <c r="B6" s="96"/>
      <c r="C6" s="13"/>
      <c r="D6" s="13"/>
      <c r="E6" s="90"/>
    </row>
    <row r="7" spans="1:5" ht="12.75">
      <c r="A7" s="126"/>
      <c r="B7" s="127" t="s">
        <v>47</v>
      </c>
      <c r="C7" s="127" t="s">
        <v>47</v>
      </c>
      <c r="D7" s="127" t="s">
        <v>47</v>
      </c>
      <c r="E7" s="128" t="s">
        <v>35</v>
      </c>
    </row>
    <row r="8" spans="1:5" ht="12.75">
      <c r="A8" s="129" t="s">
        <v>1</v>
      </c>
      <c r="B8" s="130" t="s">
        <v>51</v>
      </c>
      <c r="C8" s="131" t="s">
        <v>73</v>
      </c>
      <c r="D8" s="130" t="s">
        <v>52</v>
      </c>
      <c r="E8" s="136"/>
    </row>
    <row r="9" spans="1:5" ht="12.75">
      <c r="A9" s="133"/>
      <c r="B9" s="134" t="s">
        <v>74</v>
      </c>
      <c r="C9" s="134" t="s">
        <v>75</v>
      </c>
      <c r="D9" s="134" t="s">
        <v>76</v>
      </c>
      <c r="E9" s="135" t="s">
        <v>77</v>
      </c>
    </row>
    <row r="10" spans="1:5" ht="12.75">
      <c r="A10" s="196" t="str">
        <f>'A-N° Sinies Denun'!A10</f>
        <v>AIG</v>
      </c>
      <c r="B10" s="194"/>
      <c r="C10" s="194"/>
      <c r="D10" s="194"/>
      <c r="E10" s="197">
        <f aca="true" t="shared" si="0" ref="E10:E24">SUM(B10:D10)</f>
        <v>0</v>
      </c>
    </row>
    <row r="11" spans="1:5" ht="12.75">
      <c r="A11" s="196" t="str">
        <f>'A-N° Sinies Denun'!A11</f>
        <v>Bci</v>
      </c>
      <c r="B11" s="194">
        <v>1607</v>
      </c>
      <c r="C11" s="194">
        <v>3847</v>
      </c>
      <c r="D11" s="194">
        <v>204</v>
      </c>
      <c r="E11" s="197">
        <f t="shared" si="0"/>
        <v>5658</v>
      </c>
    </row>
    <row r="12" spans="1:5" ht="12.75">
      <c r="A12" s="196" t="str">
        <f>'A-N° Sinies Denun'!A12</f>
        <v>BNP PARIBAS CARDIF</v>
      </c>
      <c r="B12" s="194">
        <v>357</v>
      </c>
      <c r="C12" s="194"/>
      <c r="D12" s="227">
        <v>122</v>
      </c>
      <c r="E12" s="197">
        <f t="shared" si="0"/>
        <v>479</v>
      </c>
    </row>
    <row r="13" spans="1:5" ht="12.75">
      <c r="A13" s="196" t="str">
        <f>'A-N° Sinies Denun'!A13</f>
        <v>Bupa</v>
      </c>
      <c r="B13" s="194"/>
      <c r="C13" s="194"/>
      <c r="D13" s="194"/>
      <c r="E13" s="197">
        <f t="shared" si="0"/>
        <v>0</v>
      </c>
    </row>
    <row r="14" spans="1:5" ht="12.75">
      <c r="A14" s="196" t="str">
        <f>'A-N° Sinies Denun'!A14</f>
        <v>Chilena Consolidada</v>
      </c>
      <c r="B14" s="194">
        <v>110</v>
      </c>
      <c r="C14" s="194"/>
      <c r="D14" s="194">
        <v>45</v>
      </c>
      <c r="E14" s="197">
        <f t="shared" si="0"/>
        <v>155</v>
      </c>
    </row>
    <row r="15" spans="1:5" ht="12.75">
      <c r="A15" s="196" t="str">
        <f>'A-N° Sinies Denun'!A15</f>
        <v>Chubb</v>
      </c>
      <c r="B15" s="194">
        <v>359</v>
      </c>
      <c r="C15" s="194"/>
      <c r="D15" s="194">
        <v>196</v>
      </c>
      <c r="E15" s="197">
        <f>SUM(B15:D15)</f>
        <v>555</v>
      </c>
    </row>
    <row r="16" spans="1:5" ht="12.75">
      <c r="A16" s="196" t="str">
        <f>'A-N° Sinies Denun'!A16</f>
        <v>Consorcio Nacional</v>
      </c>
      <c r="B16" s="194">
        <v>72</v>
      </c>
      <c r="C16" s="194">
        <v>2270</v>
      </c>
      <c r="D16" s="194">
        <v>115</v>
      </c>
      <c r="E16" s="197">
        <f>SUM(B16:D16)</f>
        <v>2457</v>
      </c>
    </row>
    <row r="17" spans="1:5" ht="12.75">
      <c r="A17" s="196" t="str">
        <f>'A-N° Sinies Denun'!A17</f>
        <v>HDI</v>
      </c>
      <c r="B17" s="194">
        <v>808</v>
      </c>
      <c r="C17" s="194">
        <v>66</v>
      </c>
      <c r="D17" s="194">
        <v>558</v>
      </c>
      <c r="E17" s="197">
        <f t="shared" si="0"/>
        <v>1432</v>
      </c>
    </row>
    <row r="18" spans="1:5" ht="12.75">
      <c r="A18" s="196" t="str">
        <f>'A-N° Sinies Denun'!A18</f>
        <v>Liberty</v>
      </c>
      <c r="B18" s="194">
        <v>598</v>
      </c>
      <c r="C18" s="194">
        <v>4353</v>
      </c>
      <c r="D18" s="194">
        <v>212</v>
      </c>
      <c r="E18" s="197">
        <f>SUM(B18:D18)</f>
        <v>5163</v>
      </c>
    </row>
    <row r="19" spans="1:5" ht="12.75">
      <c r="A19" s="196" t="str">
        <f>'A-N° Sinies Denun'!A19</f>
        <v>Mapfre</v>
      </c>
      <c r="B19" s="227">
        <v>1320</v>
      </c>
      <c r="C19" s="194">
        <v>1093</v>
      </c>
      <c r="D19" s="194">
        <v>2</v>
      </c>
      <c r="E19" s="197">
        <f t="shared" si="0"/>
        <v>2415</v>
      </c>
    </row>
    <row r="20" spans="1:5" ht="12.75">
      <c r="A20" s="196" t="str">
        <f>'A-N° Sinies Denun'!A20</f>
        <v>Mutual de Seguros</v>
      </c>
      <c r="B20" s="194"/>
      <c r="C20" s="194"/>
      <c r="D20" s="194"/>
      <c r="E20" s="197">
        <f t="shared" si="0"/>
        <v>0</v>
      </c>
    </row>
    <row r="21" spans="1:5" ht="12.75">
      <c r="A21" s="196" t="str">
        <f>'A-N° Sinies Denun'!A21</f>
        <v>Porvenir</v>
      </c>
      <c r="B21" s="194">
        <v>17</v>
      </c>
      <c r="C21" s="194"/>
      <c r="D21" s="194"/>
      <c r="E21" s="197">
        <f t="shared" si="0"/>
        <v>17</v>
      </c>
    </row>
    <row r="22" spans="1:5" ht="12.75">
      <c r="A22" s="196" t="str">
        <f>'A-N° Sinies Denun'!A22</f>
        <v>Renta Nacional</v>
      </c>
      <c r="B22" s="194">
        <v>89</v>
      </c>
      <c r="C22" s="194">
        <v>39</v>
      </c>
      <c r="D22" s="194"/>
      <c r="E22" s="197">
        <f t="shared" si="0"/>
        <v>128</v>
      </c>
    </row>
    <row r="23" spans="1:5" ht="12.75">
      <c r="A23" s="196" t="str">
        <f>'A-N° Sinies Denun'!A23</f>
        <v>Suramericana</v>
      </c>
      <c r="B23" s="194">
        <v>1967</v>
      </c>
      <c r="C23" s="194">
        <v>4146</v>
      </c>
      <c r="D23" s="194">
        <v>438</v>
      </c>
      <c r="E23" s="197">
        <f>SUM(B23:D23)</f>
        <v>6551</v>
      </c>
    </row>
    <row r="24" spans="1:5" ht="12.75">
      <c r="A24" s="109" t="str">
        <f>'A-N° Sinies Denun'!A24</f>
        <v>Zenit</v>
      </c>
      <c r="B24" s="194">
        <v>361</v>
      </c>
      <c r="C24" s="194">
        <v>1082</v>
      </c>
      <c r="D24" s="194">
        <v>71</v>
      </c>
      <c r="E24" s="95">
        <f t="shared" si="0"/>
        <v>1514</v>
      </c>
    </row>
    <row r="25" spans="1:5" ht="12.75">
      <c r="A25" s="18"/>
      <c r="B25" s="19"/>
      <c r="C25" s="20"/>
      <c r="D25" s="20"/>
      <c r="E25" s="92"/>
    </row>
    <row r="26" spans="1:5" ht="12.75">
      <c r="A26" s="116" t="s">
        <v>11</v>
      </c>
      <c r="B26" s="117">
        <f>SUM(B10:B24)</f>
        <v>7665</v>
      </c>
      <c r="C26" s="118">
        <f>SUM(C10:C24)</f>
        <v>16896</v>
      </c>
      <c r="D26" s="118">
        <f>SUM(D10:D24)</f>
        <v>1963</v>
      </c>
      <c r="E26" s="1">
        <f>SUM(E10:E24)</f>
        <v>26524</v>
      </c>
    </row>
    <row r="27" spans="1:5" ht="15.75">
      <c r="A27" s="21"/>
      <c r="B27" s="22"/>
      <c r="C27" s="23"/>
      <c r="D27" s="23"/>
      <c r="E27" s="93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6"/>
  <sheetViews>
    <sheetView zoomScalePageLayoutView="0" workbookViewId="0" topLeftCell="A7">
      <selection activeCell="F21" sqref="F21"/>
    </sheetView>
  </sheetViews>
  <sheetFormatPr defaultColWidth="11.421875" defaultRowHeight="12.75"/>
  <cols>
    <col min="1" max="1" width="21.57421875" style="26" customWidth="1"/>
    <col min="2" max="2" width="12.421875" style="26" customWidth="1"/>
    <col min="3" max="3" width="22.7109375" style="26" customWidth="1"/>
    <col min="4" max="4" width="21.8515625" style="26" customWidth="1"/>
    <col min="5" max="5" width="23.57421875" style="26" customWidth="1"/>
    <col min="6" max="6" width="21.7109375" style="26" customWidth="1"/>
    <col min="7" max="7" width="22.8515625" style="98" customWidth="1"/>
    <col min="8" max="16384" width="11.421875" style="26" customWidth="1"/>
  </cols>
  <sheetData>
    <row r="1" ht="12.75">
      <c r="A1" s="25"/>
    </row>
    <row r="3" ht="12.75">
      <c r="A3" s="89" t="s">
        <v>62</v>
      </c>
    </row>
    <row r="4" ht="12.75">
      <c r="A4" s="25"/>
    </row>
    <row r="5" ht="12.75">
      <c r="A5" s="114" t="s">
        <v>15</v>
      </c>
    </row>
    <row r="6" spans="1:2" ht="12.75">
      <c r="A6" s="111" t="str">
        <f>'A-N° Sinies Denun'!$A$6</f>
        <v>      (entre el 1 de enero y  31 de diciembre 2018)</v>
      </c>
      <c r="B6" s="97"/>
    </row>
    <row r="7" spans="1:7" ht="12.75">
      <c r="A7" s="137"/>
      <c r="B7" s="138" t="s">
        <v>16</v>
      </c>
      <c r="C7" s="139" t="s">
        <v>81</v>
      </c>
      <c r="D7" s="139"/>
      <c r="E7" s="138" t="s">
        <v>17</v>
      </c>
      <c r="F7" s="140" t="s">
        <v>18</v>
      </c>
      <c r="G7" s="141" t="s">
        <v>19</v>
      </c>
    </row>
    <row r="8" spans="1:7" ht="12.75">
      <c r="A8" s="142" t="s">
        <v>1</v>
      </c>
      <c r="B8" s="143"/>
      <c r="C8" s="144" t="s">
        <v>20</v>
      </c>
      <c r="D8" s="143" t="s">
        <v>21</v>
      </c>
      <c r="E8" s="143" t="s">
        <v>22</v>
      </c>
      <c r="F8" s="143" t="s">
        <v>23</v>
      </c>
      <c r="G8" s="145" t="s">
        <v>24</v>
      </c>
    </row>
    <row r="9" spans="1:7" ht="12.75">
      <c r="A9" s="146"/>
      <c r="B9" s="147" t="s">
        <v>25</v>
      </c>
      <c r="C9" s="147" t="s">
        <v>26</v>
      </c>
      <c r="D9" s="147" t="s">
        <v>27</v>
      </c>
      <c r="E9" s="147" t="s">
        <v>28</v>
      </c>
      <c r="F9" s="147" t="s">
        <v>29</v>
      </c>
      <c r="G9" s="148" t="s">
        <v>30</v>
      </c>
    </row>
    <row r="10" spans="1:7" ht="12.75">
      <c r="A10" s="198" t="str">
        <f>'A-N° Sinies Denun'!A10</f>
        <v>AIG</v>
      </c>
      <c r="B10" s="193"/>
      <c r="C10" s="193"/>
      <c r="D10" s="193"/>
      <c r="E10" s="194"/>
      <c r="F10" s="193"/>
      <c r="G10" s="199">
        <f aca="true" t="shared" si="0" ref="G10:G24">SUM(B10:F10)</f>
        <v>0</v>
      </c>
    </row>
    <row r="11" spans="1:7" ht="12.75">
      <c r="A11" s="198" t="str">
        <f>'A-N° Sinies Denun'!A11</f>
        <v>Bci</v>
      </c>
      <c r="B11" s="193">
        <v>249</v>
      </c>
      <c r="C11" s="193">
        <v>10</v>
      </c>
      <c r="D11" s="193">
        <v>5</v>
      </c>
      <c r="E11" s="194">
        <v>10094</v>
      </c>
      <c r="F11" s="193"/>
      <c r="G11" s="199">
        <f t="shared" si="0"/>
        <v>10358</v>
      </c>
    </row>
    <row r="12" spans="1:7" ht="12.75">
      <c r="A12" s="198" t="str">
        <f>'A-N° Sinies Denun'!A12</f>
        <v>BNP PARIBAS CARDIF</v>
      </c>
      <c r="B12" s="193">
        <v>11</v>
      </c>
      <c r="C12" s="193"/>
      <c r="D12" s="193">
        <v>2</v>
      </c>
      <c r="E12" s="194">
        <v>608</v>
      </c>
      <c r="F12" s="193">
        <v>141</v>
      </c>
      <c r="G12" s="199">
        <f t="shared" si="0"/>
        <v>762</v>
      </c>
    </row>
    <row r="13" spans="1:7" ht="12.75">
      <c r="A13" s="198" t="str">
        <f>'A-N° Sinies Denun'!A13</f>
        <v>Bupa</v>
      </c>
      <c r="B13" s="193"/>
      <c r="C13" s="193"/>
      <c r="D13" s="193"/>
      <c r="E13" s="194"/>
      <c r="F13" s="193"/>
      <c r="G13" s="199">
        <f t="shared" si="0"/>
        <v>0</v>
      </c>
    </row>
    <row r="14" spans="1:7" ht="12.75">
      <c r="A14" s="198" t="str">
        <f>'A-N° Sinies Denun'!A14</f>
        <v>Chilena Consolidada</v>
      </c>
      <c r="B14" s="193">
        <v>6</v>
      </c>
      <c r="C14" s="193"/>
      <c r="D14" s="193">
        <v>1</v>
      </c>
      <c r="E14" s="194">
        <v>192</v>
      </c>
      <c r="F14" s="193"/>
      <c r="G14" s="199">
        <f t="shared" si="0"/>
        <v>199</v>
      </c>
    </row>
    <row r="15" spans="1:7" ht="12.75">
      <c r="A15" s="198" t="s">
        <v>93</v>
      </c>
      <c r="B15" s="193">
        <v>21</v>
      </c>
      <c r="C15" s="193"/>
      <c r="D15" s="193">
        <v>5</v>
      </c>
      <c r="E15" s="194">
        <v>529</v>
      </c>
      <c r="F15" s="193"/>
      <c r="G15" s="199">
        <f t="shared" si="0"/>
        <v>555</v>
      </c>
    </row>
    <row r="16" spans="1:7" ht="12.75">
      <c r="A16" s="198" t="str">
        <f>'A-N° Sinies Denun'!A16</f>
        <v>Consorcio Nacional</v>
      </c>
      <c r="B16" s="193">
        <v>170</v>
      </c>
      <c r="C16" s="193">
        <v>9</v>
      </c>
      <c r="D16" s="193">
        <v>10</v>
      </c>
      <c r="E16" s="194">
        <v>5701</v>
      </c>
      <c r="F16" s="193"/>
      <c r="G16" s="199">
        <f t="shared" si="0"/>
        <v>5890</v>
      </c>
    </row>
    <row r="17" spans="1:7" ht="12.75">
      <c r="A17" s="198" t="str">
        <f>'A-N° Sinies Denun'!A17</f>
        <v>HDI</v>
      </c>
      <c r="B17" s="193">
        <v>63</v>
      </c>
      <c r="C17" s="193">
        <v>2</v>
      </c>
      <c r="D17" s="193"/>
      <c r="E17" s="194">
        <v>2936</v>
      </c>
      <c r="F17" s="193">
        <v>59</v>
      </c>
      <c r="G17" s="199">
        <f t="shared" si="0"/>
        <v>3060</v>
      </c>
    </row>
    <row r="18" spans="1:7" ht="12.75">
      <c r="A18" s="198" t="str">
        <f>'A-N° Sinies Denun'!A18</f>
        <v>Liberty</v>
      </c>
      <c r="B18" s="193">
        <v>258</v>
      </c>
      <c r="C18" s="193">
        <v>2</v>
      </c>
      <c r="D18" s="193"/>
      <c r="E18" s="194">
        <v>8287</v>
      </c>
      <c r="F18" s="193"/>
      <c r="G18" s="199">
        <f t="shared" si="0"/>
        <v>8547</v>
      </c>
    </row>
    <row r="19" spans="1:7" ht="12.75">
      <c r="A19" s="198" t="str">
        <f>'A-N° Sinies Denun'!A19</f>
        <v>Mapfre</v>
      </c>
      <c r="B19" s="193">
        <v>183</v>
      </c>
      <c r="C19" s="193">
        <v>11</v>
      </c>
      <c r="D19" s="193">
        <v>5</v>
      </c>
      <c r="E19" s="194">
        <v>3117</v>
      </c>
      <c r="F19" s="193"/>
      <c r="G19" s="199">
        <f t="shared" si="0"/>
        <v>3316</v>
      </c>
    </row>
    <row r="20" spans="1:7" ht="12.75">
      <c r="A20" s="198" t="str">
        <f>'A-N° Sinies Denun'!A20</f>
        <v>Mutual de Seguros</v>
      </c>
      <c r="B20" s="193"/>
      <c r="C20" s="193"/>
      <c r="D20" s="193"/>
      <c r="E20" s="194"/>
      <c r="F20" s="193"/>
      <c r="G20" s="199">
        <f t="shared" si="0"/>
        <v>0</v>
      </c>
    </row>
    <row r="21" spans="1:7" ht="12.75">
      <c r="A21" s="198" t="str">
        <f>'A-N° Sinies Denun'!A21</f>
        <v>Porvenir</v>
      </c>
      <c r="B21" s="193">
        <v>1</v>
      </c>
      <c r="C21" s="193"/>
      <c r="D21" s="193"/>
      <c r="E21" s="194">
        <v>27</v>
      </c>
      <c r="F21" s="193"/>
      <c r="G21" s="199">
        <f t="shared" si="0"/>
        <v>28</v>
      </c>
    </row>
    <row r="22" spans="1:7" ht="12.75">
      <c r="A22" s="198" t="str">
        <f>'A-N° Sinies Denun'!A22</f>
        <v>Renta Nacional</v>
      </c>
      <c r="B22" s="193">
        <v>10</v>
      </c>
      <c r="C22" s="193"/>
      <c r="D22" s="193"/>
      <c r="E22" s="194">
        <v>165</v>
      </c>
      <c r="F22" s="193">
        <v>4</v>
      </c>
      <c r="G22" s="199">
        <f t="shared" si="0"/>
        <v>179</v>
      </c>
    </row>
    <row r="23" spans="1:7" ht="12.75">
      <c r="A23" s="198" t="str">
        <f>'A-N° Sinies Denun'!A23</f>
        <v>Suramericana</v>
      </c>
      <c r="B23" s="193">
        <v>250</v>
      </c>
      <c r="C23" s="193">
        <v>3</v>
      </c>
      <c r="D23" s="193">
        <v>5</v>
      </c>
      <c r="E23" s="194">
        <v>9797</v>
      </c>
      <c r="F23" s="193"/>
      <c r="G23" s="199">
        <f t="shared" si="0"/>
        <v>10055</v>
      </c>
    </row>
    <row r="24" spans="1:7" ht="12.75">
      <c r="A24" s="198" t="str">
        <f>'A-N° Sinies Denun'!A24</f>
        <v>Zenit</v>
      </c>
      <c r="B24" s="193">
        <v>72</v>
      </c>
      <c r="C24" s="193">
        <v>2</v>
      </c>
      <c r="D24" s="193"/>
      <c r="E24" s="194">
        <v>2525</v>
      </c>
      <c r="F24" s="193"/>
      <c r="G24" s="199">
        <f t="shared" si="0"/>
        <v>2599</v>
      </c>
    </row>
    <row r="25" spans="1:10" ht="12.75">
      <c r="A25" s="27"/>
      <c r="B25" s="28"/>
      <c r="C25" s="29"/>
      <c r="D25" s="29"/>
      <c r="E25" s="30"/>
      <c r="F25" s="30"/>
      <c r="G25" s="99"/>
      <c r="H25" s="31"/>
      <c r="I25" s="32"/>
      <c r="J25" s="32"/>
    </row>
    <row r="26" spans="1:7" ht="12.75" customHeight="1">
      <c r="A26" s="119" t="s">
        <v>11</v>
      </c>
      <c r="B26" s="120">
        <f aca="true" t="shared" si="1" ref="B26:G26">SUM(B10:B24)</f>
        <v>1294</v>
      </c>
      <c r="C26" s="120">
        <f t="shared" si="1"/>
        <v>39</v>
      </c>
      <c r="D26" s="120">
        <f t="shared" si="1"/>
        <v>33</v>
      </c>
      <c r="E26" s="120">
        <f t="shared" si="1"/>
        <v>43978</v>
      </c>
      <c r="F26" s="120">
        <f t="shared" si="1"/>
        <v>204</v>
      </c>
      <c r="G26" s="9">
        <f t="shared" si="1"/>
        <v>45548</v>
      </c>
    </row>
    <row r="27" spans="1:7" ht="15.75">
      <c r="A27" s="33"/>
      <c r="B27" s="34"/>
      <c r="C27" s="35"/>
      <c r="D27" s="35"/>
      <c r="E27" s="36"/>
      <c r="F27" s="36"/>
      <c r="G27" s="100"/>
    </row>
    <row r="28" ht="12.75">
      <c r="A28" s="13"/>
    </row>
    <row r="36" ht="12.75">
      <c r="I36" s="37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99"/>
  <sheetViews>
    <sheetView zoomScalePageLayoutView="0" workbookViewId="0" topLeftCell="H1">
      <selection activeCell="I1" sqref="I1"/>
    </sheetView>
  </sheetViews>
  <sheetFormatPr defaultColWidth="11.421875" defaultRowHeight="12.75"/>
  <cols>
    <col min="1" max="1" width="22.421875" style="39" customWidth="1"/>
    <col min="2" max="2" width="12.421875" style="39" customWidth="1"/>
    <col min="3" max="3" width="20.57421875" style="39" customWidth="1"/>
    <col min="4" max="4" width="28.00390625" style="39" customWidth="1"/>
    <col min="5" max="5" width="25.7109375" style="101" customWidth="1"/>
    <col min="6" max="6" width="37.8515625" style="39" customWidth="1"/>
    <col min="7" max="7" width="35.140625" style="39" customWidth="1"/>
    <col min="8" max="8" width="35.140625" style="101" customWidth="1"/>
    <col min="9" max="9" width="37.421875" style="39" customWidth="1"/>
    <col min="10" max="16384" width="11.421875" style="39" customWidth="1"/>
  </cols>
  <sheetData>
    <row r="1" ht="12.75">
      <c r="A1" s="38"/>
    </row>
    <row r="3" ht="12.75">
      <c r="A3" s="89" t="s">
        <v>62</v>
      </c>
    </row>
    <row r="4" ht="12.75">
      <c r="A4" s="38"/>
    </row>
    <row r="5" spans="1:8" ht="12.75">
      <c r="A5" s="115" t="s">
        <v>31</v>
      </c>
      <c r="H5" s="105"/>
    </row>
    <row r="6" spans="1:2" ht="12.75">
      <c r="A6" s="112" t="s">
        <v>97</v>
      </c>
      <c r="B6" s="103"/>
    </row>
    <row r="7" spans="1:8" ht="12.75">
      <c r="A7" s="149"/>
      <c r="B7" s="150" t="s">
        <v>32</v>
      </c>
      <c r="C7" s="151"/>
      <c r="D7" s="152"/>
      <c r="E7" s="153"/>
      <c r="F7" s="154" t="s">
        <v>33</v>
      </c>
      <c r="G7" s="154" t="s">
        <v>34</v>
      </c>
      <c r="H7" s="155" t="s">
        <v>35</v>
      </c>
    </row>
    <row r="8" spans="1:8" ht="12.75">
      <c r="A8" s="156" t="s">
        <v>1</v>
      </c>
      <c r="B8" s="157" t="s">
        <v>16</v>
      </c>
      <c r="C8" s="158" t="s">
        <v>36</v>
      </c>
      <c r="D8" s="158" t="s">
        <v>37</v>
      </c>
      <c r="E8" s="158" t="s">
        <v>38</v>
      </c>
      <c r="F8" s="158" t="s">
        <v>39</v>
      </c>
      <c r="G8" s="157" t="s">
        <v>40</v>
      </c>
      <c r="H8" s="159" t="s">
        <v>41</v>
      </c>
    </row>
    <row r="9" spans="1:8" ht="12.75">
      <c r="A9" s="160"/>
      <c r="B9" s="161"/>
      <c r="C9" s="162"/>
      <c r="D9" s="163"/>
      <c r="E9" s="162" t="s">
        <v>42</v>
      </c>
      <c r="F9" s="162" t="s">
        <v>43</v>
      </c>
      <c r="G9" s="162" t="s">
        <v>44</v>
      </c>
      <c r="H9" s="164" t="s">
        <v>45</v>
      </c>
    </row>
    <row r="10" spans="1:9" ht="12.75">
      <c r="A10" s="200" t="str">
        <f>'A-N° Sinies Denun'!A10</f>
        <v>AIG</v>
      </c>
      <c r="B10" s="194"/>
      <c r="C10" s="194"/>
      <c r="D10" s="194"/>
      <c r="E10" s="201">
        <f>SUM(B10:D10)</f>
        <v>0</v>
      </c>
      <c r="F10" s="194"/>
      <c r="G10" s="194"/>
      <c r="H10" s="202">
        <f>SUM(E10:G10)</f>
        <v>0</v>
      </c>
      <c r="I10" s="47"/>
    </row>
    <row r="11" spans="1:9" ht="12.75">
      <c r="A11" s="200" t="str">
        <f>'A-N° Sinies Denun'!A11</f>
        <v>Bci</v>
      </c>
      <c r="B11" s="194">
        <v>2014608</v>
      </c>
      <c r="C11" s="194">
        <v>23851</v>
      </c>
      <c r="D11" s="194">
        <v>116958</v>
      </c>
      <c r="E11" s="201">
        <f>SUM(B11:D11)</f>
        <v>2155417</v>
      </c>
      <c r="F11" s="194">
        <v>4205639</v>
      </c>
      <c r="G11" s="194">
        <v>601</v>
      </c>
      <c r="H11" s="202">
        <f>SUM(E11:G11)</f>
        <v>6361657</v>
      </c>
      <c r="I11" s="47"/>
    </row>
    <row r="12" spans="1:9" ht="12.75">
      <c r="A12" s="200" t="str">
        <f>'A-N° Sinies Denun'!A12</f>
        <v>BNP PARIBAS CARDIF</v>
      </c>
      <c r="B12" s="203">
        <v>82822</v>
      </c>
      <c r="C12" s="194">
        <v>9695</v>
      </c>
      <c r="D12" s="194"/>
      <c r="E12" s="201">
        <f aca="true" t="shared" si="0" ref="E12:E24">SUM(B12:D12)</f>
        <v>92517</v>
      </c>
      <c r="F12" s="194">
        <v>288767</v>
      </c>
      <c r="G12" s="194"/>
      <c r="H12" s="202">
        <f aca="true" t="shared" si="1" ref="H12:H24">SUM(E12:G12)</f>
        <v>381284</v>
      </c>
      <c r="I12" s="47"/>
    </row>
    <row r="13" spans="1:9" ht="12.75">
      <c r="A13" s="200" t="str">
        <f>'A-N° Sinies Denun'!A13</f>
        <v>Bupa</v>
      </c>
      <c r="B13" s="203"/>
      <c r="C13" s="194"/>
      <c r="D13" s="194"/>
      <c r="E13" s="201">
        <f t="shared" si="0"/>
        <v>0</v>
      </c>
      <c r="F13" s="194"/>
      <c r="G13" s="194"/>
      <c r="H13" s="202">
        <f t="shared" si="1"/>
        <v>0</v>
      </c>
      <c r="I13" s="47"/>
    </row>
    <row r="14" spans="1:9" ht="12.75">
      <c r="A14" s="200" t="str">
        <f>'A-N° Sinies Denun'!A14</f>
        <v>Chilena Consolidada</v>
      </c>
      <c r="B14" s="203">
        <v>67629</v>
      </c>
      <c r="C14" s="194">
        <v>4893</v>
      </c>
      <c r="D14" s="194"/>
      <c r="E14" s="201">
        <f t="shared" si="0"/>
        <v>72522</v>
      </c>
      <c r="F14" s="194">
        <v>216493</v>
      </c>
      <c r="G14" s="194"/>
      <c r="H14" s="202">
        <f t="shared" si="1"/>
        <v>289015</v>
      </c>
      <c r="I14" s="47"/>
    </row>
    <row r="15" spans="1:9" ht="12.75">
      <c r="A15" s="200" t="str">
        <f>'A-N° Sinies Denun'!A15</f>
        <v>Chubb</v>
      </c>
      <c r="B15" s="203">
        <v>315242</v>
      </c>
      <c r="C15" s="194">
        <v>16095</v>
      </c>
      <c r="D15" s="194"/>
      <c r="E15" s="201">
        <f t="shared" si="0"/>
        <v>331337</v>
      </c>
      <c r="F15" s="194">
        <v>451919</v>
      </c>
      <c r="G15" s="194"/>
      <c r="H15" s="202">
        <f t="shared" si="1"/>
        <v>783256</v>
      </c>
      <c r="I15" s="47"/>
    </row>
    <row r="16" spans="1:9" ht="12.75">
      <c r="A16" s="200" t="str">
        <f>'A-N° Sinies Denun'!A16</f>
        <v>Consorcio Nacional</v>
      </c>
      <c r="B16" s="194">
        <v>1209064</v>
      </c>
      <c r="C16" s="194">
        <v>34957</v>
      </c>
      <c r="D16" s="194">
        <v>118160</v>
      </c>
      <c r="E16" s="201">
        <f t="shared" si="0"/>
        <v>1362181</v>
      </c>
      <c r="F16" s="194">
        <v>3900705</v>
      </c>
      <c r="G16" s="194"/>
      <c r="H16" s="202">
        <f t="shared" si="1"/>
        <v>5262886</v>
      </c>
      <c r="I16" s="47"/>
    </row>
    <row r="17" spans="1:9" ht="12.75">
      <c r="A17" s="200" t="str">
        <f>'A-N° Sinies Denun'!A17</f>
        <v>HDI</v>
      </c>
      <c r="B17" s="194">
        <v>904114</v>
      </c>
      <c r="C17" s="194">
        <v>28254</v>
      </c>
      <c r="D17" s="194"/>
      <c r="E17" s="201">
        <f t="shared" si="0"/>
        <v>932368</v>
      </c>
      <c r="F17" s="194">
        <v>1892989</v>
      </c>
      <c r="G17" s="194"/>
      <c r="H17" s="202">
        <f t="shared" si="1"/>
        <v>2825357</v>
      </c>
      <c r="I17" s="47"/>
    </row>
    <row r="18" spans="1:9" ht="12.75">
      <c r="A18" s="200" t="str">
        <f>'A-N° Sinies Denun'!A18</f>
        <v>Liberty</v>
      </c>
      <c r="B18" s="194">
        <v>2112617</v>
      </c>
      <c r="C18" s="194">
        <v>65055</v>
      </c>
      <c r="D18" s="194">
        <v>93368</v>
      </c>
      <c r="E18" s="201">
        <f t="shared" si="0"/>
        <v>2271040</v>
      </c>
      <c r="F18" s="194">
        <v>4341192</v>
      </c>
      <c r="G18" s="194">
        <v>16765</v>
      </c>
      <c r="H18" s="202">
        <f t="shared" si="1"/>
        <v>6628997</v>
      </c>
      <c r="I18" s="47"/>
    </row>
    <row r="19" spans="1:9" ht="12.75">
      <c r="A19" s="200" t="str">
        <f>'A-N° Sinies Denun'!A19</f>
        <v>Mapfre</v>
      </c>
      <c r="B19" s="194">
        <v>831648</v>
      </c>
      <c r="C19" s="194">
        <v>10807</v>
      </c>
      <c r="D19" s="194">
        <v>43469</v>
      </c>
      <c r="E19" s="201">
        <f t="shared" si="0"/>
        <v>885924</v>
      </c>
      <c r="F19" s="194">
        <v>2315920</v>
      </c>
      <c r="G19" s="194"/>
      <c r="H19" s="202">
        <f t="shared" si="1"/>
        <v>3201844</v>
      </c>
      <c r="I19" s="47"/>
    </row>
    <row r="20" spans="1:9" ht="12.75">
      <c r="A20" s="200" t="str">
        <f>'A-N° Sinies Denun'!A20</f>
        <v>Mutual de Seguros</v>
      </c>
      <c r="B20" s="194"/>
      <c r="C20" s="194"/>
      <c r="D20" s="194"/>
      <c r="E20" s="201">
        <f t="shared" si="0"/>
        <v>0</v>
      </c>
      <c r="F20" s="194"/>
      <c r="G20" s="194"/>
      <c r="H20" s="202">
        <f t="shared" si="1"/>
        <v>0</v>
      </c>
      <c r="I20" s="47"/>
    </row>
    <row r="21" spans="1:9" ht="12.75">
      <c r="A21" s="200" t="str">
        <f>'A-N° Sinies Denun'!A21</f>
        <v>Porvenir</v>
      </c>
      <c r="B21" s="194">
        <v>8092</v>
      </c>
      <c r="C21" s="194"/>
      <c r="D21" s="194"/>
      <c r="E21" s="201">
        <f t="shared" si="0"/>
        <v>8092</v>
      </c>
      <c r="F21" s="194">
        <v>4868</v>
      </c>
      <c r="G21" s="194">
        <v>409</v>
      </c>
      <c r="H21" s="202">
        <f t="shared" si="1"/>
        <v>13369</v>
      </c>
      <c r="I21" s="47"/>
    </row>
    <row r="22" spans="1:9" ht="12.75">
      <c r="A22" s="200" t="str">
        <f>'A-N° Sinies Denun'!A22</f>
        <v>Renta Nacional</v>
      </c>
      <c r="B22" s="194">
        <v>68666</v>
      </c>
      <c r="C22" s="194">
        <v>921</v>
      </c>
      <c r="D22" s="194">
        <v>438</v>
      </c>
      <c r="E22" s="201">
        <f t="shared" si="0"/>
        <v>70025</v>
      </c>
      <c r="F22" s="194">
        <v>229764</v>
      </c>
      <c r="G22" s="194"/>
      <c r="H22" s="202">
        <f t="shared" si="1"/>
        <v>299789</v>
      </c>
      <c r="I22" s="47"/>
    </row>
    <row r="23" spans="1:9" ht="12.75">
      <c r="A23" s="200" t="str">
        <f>'A-N° Sinies Denun'!A23</f>
        <v>Suramericana</v>
      </c>
      <c r="B23" s="194">
        <v>1950317</v>
      </c>
      <c r="C23" s="194">
        <v>22987</v>
      </c>
      <c r="D23" s="194">
        <v>69533</v>
      </c>
      <c r="E23" s="201">
        <f t="shared" si="0"/>
        <v>2042837</v>
      </c>
      <c r="F23" s="194">
        <v>4224155</v>
      </c>
      <c r="G23" s="194"/>
      <c r="H23" s="202">
        <f t="shared" si="1"/>
        <v>6266992</v>
      </c>
      <c r="I23" s="47"/>
    </row>
    <row r="24" spans="1:9" ht="12.75">
      <c r="A24" s="86" t="str">
        <f>'A-N° Sinies Denun'!A24</f>
        <v>Zenit</v>
      </c>
      <c r="B24" s="17">
        <v>539752</v>
      </c>
      <c r="C24" s="17">
        <v>4178</v>
      </c>
      <c r="D24" s="17">
        <v>41348</v>
      </c>
      <c r="E24" s="201">
        <f t="shared" si="0"/>
        <v>585278</v>
      </c>
      <c r="F24" s="17">
        <v>1021931</v>
      </c>
      <c r="G24" s="17">
        <v>105</v>
      </c>
      <c r="H24" s="202">
        <f t="shared" si="1"/>
        <v>1607314</v>
      </c>
      <c r="I24" s="47"/>
    </row>
    <row r="25" spans="1:8" ht="12.75">
      <c r="A25" s="40"/>
      <c r="B25" s="41"/>
      <c r="C25" s="42"/>
      <c r="D25" s="42"/>
      <c r="E25" s="102"/>
      <c r="F25" s="43"/>
      <c r="G25" s="43"/>
      <c r="H25" s="106"/>
    </row>
    <row r="26" spans="1:8" s="104" customFormat="1" ht="12.75" customHeight="1">
      <c r="A26" s="121" t="s">
        <v>11</v>
      </c>
      <c r="B26" s="122">
        <f aca="true" t="shared" si="2" ref="B26:H26">SUM(B10:B24)</f>
        <v>10104571</v>
      </c>
      <c r="C26" s="122">
        <f t="shared" si="2"/>
        <v>221693</v>
      </c>
      <c r="D26" s="122">
        <f t="shared" si="2"/>
        <v>483274</v>
      </c>
      <c r="E26" s="122">
        <f t="shared" si="2"/>
        <v>10809538</v>
      </c>
      <c r="F26" s="122">
        <f t="shared" si="2"/>
        <v>23094342</v>
      </c>
      <c r="G26" s="122">
        <f t="shared" si="2"/>
        <v>17880</v>
      </c>
      <c r="H26" s="123">
        <f t="shared" si="2"/>
        <v>33921760</v>
      </c>
    </row>
    <row r="27" spans="1:8" ht="15.75">
      <c r="A27" s="218"/>
      <c r="B27" s="219"/>
      <c r="C27" s="220"/>
      <c r="D27" s="220"/>
      <c r="E27" s="221"/>
      <c r="F27" s="222"/>
      <c r="G27" s="222"/>
      <c r="H27" s="223"/>
    </row>
    <row r="28" spans="1:9" ht="15.75">
      <c r="A28" s="211"/>
      <c r="B28" s="212"/>
      <c r="C28" s="213"/>
      <c r="D28" s="213"/>
      <c r="E28" s="214"/>
      <c r="F28" s="215"/>
      <c r="G28" s="215"/>
      <c r="H28" s="214"/>
      <c r="I28" s="215"/>
    </row>
    <row r="29" ht="12.75">
      <c r="E29" s="39"/>
    </row>
    <row r="30" ht="12.75">
      <c r="E30" s="39"/>
    </row>
    <row r="31" ht="12.75">
      <c r="E31" s="39"/>
    </row>
    <row r="32" ht="12.75">
      <c r="E32" s="39"/>
    </row>
    <row r="33" ht="12.75">
      <c r="E33" s="39"/>
    </row>
    <row r="34" ht="12.75">
      <c r="E34" s="39"/>
    </row>
    <row r="35" ht="12.75">
      <c r="E35" s="39"/>
    </row>
    <row r="36" ht="12.75">
      <c r="E36" s="39"/>
    </row>
    <row r="37" ht="12.75">
      <c r="E37" s="39"/>
    </row>
    <row r="38" ht="12.75">
      <c r="E38" s="39"/>
    </row>
    <row r="39" ht="12.75">
      <c r="E39" s="39"/>
    </row>
    <row r="40" ht="12.75">
      <c r="E40" s="39"/>
    </row>
    <row r="41" ht="12.75">
      <c r="E41" s="39"/>
    </row>
    <row r="42" ht="12.75">
      <c r="E42" s="39"/>
    </row>
    <row r="43" ht="12.75">
      <c r="E43" s="39"/>
    </row>
    <row r="44" ht="12.75">
      <c r="E44" s="39"/>
    </row>
    <row r="45" ht="12.75">
      <c r="E45" s="39"/>
    </row>
    <row r="46" ht="12.75">
      <c r="E46" s="39"/>
    </row>
    <row r="47" ht="12.75">
      <c r="E47" s="39"/>
    </row>
    <row r="48" ht="12.75">
      <c r="E48" s="39"/>
    </row>
    <row r="49" ht="12.75">
      <c r="E49" s="39"/>
    </row>
    <row r="50" ht="12.75">
      <c r="E50" s="39"/>
    </row>
    <row r="51" ht="12.75">
      <c r="E51" s="39"/>
    </row>
    <row r="52" ht="12.75">
      <c r="E52" s="39"/>
    </row>
    <row r="53" ht="12.75">
      <c r="E53" s="39"/>
    </row>
    <row r="54" ht="12.75">
      <c r="E54" s="39"/>
    </row>
    <row r="55" ht="12.75">
      <c r="E55" s="39"/>
    </row>
    <row r="56" ht="12.75">
      <c r="E56" s="39"/>
    </row>
    <row r="57" ht="12.75">
      <c r="E57" s="39"/>
    </row>
    <row r="58" ht="12.75">
      <c r="E58" s="39"/>
    </row>
    <row r="59" ht="12.75">
      <c r="E59" s="39"/>
    </row>
    <row r="60" ht="12.75">
      <c r="E60" s="39"/>
    </row>
    <row r="61" ht="12.75">
      <c r="E61" s="39"/>
    </row>
    <row r="62" ht="12.75">
      <c r="E62" s="39"/>
    </row>
    <row r="63" ht="12.75">
      <c r="E63" s="39"/>
    </row>
    <row r="64" ht="12.75">
      <c r="E64" s="39"/>
    </row>
    <row r="65" ht="12.75">
      <c r="E65" s="39"/>
    </row>
    <row r="66" ht="12.75">
      <c r="E66" s="39"/>
    </row>
    <row r="67" ht="12.75">
      <c r="E67" s="39"/>
    </row>
    <row r="68" ht="12.75">
      <c r="E68" s="39"/>
    </row>
    <row r="69" ht="12.75">
      <c r="E69" s="39"/>
    </row>
    <row r="70" ht="12.75">
      <c r="E70" s="39"/>
    </row>
    <row r="71" ht="12.75">
      <c r="E71" s="39"/>
    </row>
    <row r="72" ht="12.75">
      <c r="E72" s="39"/>
    </row>
    <row r="73" ht="12.75">
      <c r="E73" s="39"/>
    </row>
    <row r="74" ht="12.75">
      <c r="E74" s="39"/>
    </row>
    <row r="75" ht="12.75">
      <c r="E75" s="39"/>
    </row>
    <row r="76" ht="12.75">
      <c r="E76" s="39"/>
    </row>
    <row r="77" ht="12.75">
      <c r="E77" s="39"/>
    </row>
    <row r="78" ht="12.75">
      <c r="E78" s="39"/>
    </row>
    <row r="79" ht="12.75">
      <c r="E79" s="39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  <row r="89" ht="12.75">
      <c r="E89" s="39"/>
    </row>
    <row r="90" ht="12.75">
      <c r="E90" s="39"/>
    </row>
    <row r="91" ht="12.75">
      <c r="E91" s="39"/>
    </row>
    <row r="92" ht="12.75">
      <c r="E92" s="39"/>
    </row>
    <row r="93" ht="12.75">
      <c r="E93" s="39"/>
    </row>
    <row r="94" ht="12.75">
      <c r="E94" s="39"/>
    </row>
    <row r="95" ht="12.75">
      <c r="E95" s="39"/>
    </row>
    <row r="96" ht="12.75">
      <c r="E96" s="39"/>
    </row>
    <row r="97" ht="12.75">
      <c r="E97" s="39"/>
    </row>
    <row r="98" ht="12.75">
      <c r="E98" s="39"/>
    </row>
    <row r="99" ht="12.75">
      <c r="E99" s="39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G30"/>
  <sheetViews>
    <sheetView zoomScalePageLayoutView="0" workbookViewId="0" topLeftCell="F1">
      <selection activeCell="I1" sqref="I1:I16384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36.140625" style="0" customWidth="1"/>
    <col min="4" max="4" width="38.57421875" style="0" customWidth="1"/>
    <col min="5" max="5" width="41.28125" style="0" customWidth="1"/>
    <col min="6" max="6" width="36.7109375" style="0" customWidth="1"/>
    <col min="7" max="7" width="37.421875" style="0" customWidth="1"/>
    <col min="8" max="8" width="37.421875" style="0" bestFit="1" customWidth="1"/>
  </cols>
  <sheetData>
    <row r="3" ht="12.75">
      <c r="A3" s="89" t="s">
        <v>62</v>
      </c>
    </row>
    <row r="4" spans="1:6" ht="12.75">
      <c r="A4" s="38"/>
      <c r="B4" s="39"/>
      <c r="C4" s="39"/>
      <c r="D4" s="39"/>
      <c r="E4" s="101"/>
      <c r="F4" s="39"/>
    </row>
    <row r="5" spans="1:6" ht="12.75">
      <c r="A5" s="115" t="s">
        <v>46</v>
      </c>
      <c r="B5" s="39"/>
      <c r="C5" s="39"/>
      <c r="D5" s="39"/>
      <c r="E5" s="101"/>
      <c r="F5" s="39"/>
    </row>
    <row r="6" spans="1:6" ht="12.75">
      <c r="A6" s="112" t="str">
        <f>'D-Sinies Pag Direc'!A6</f>
        <v>      (entre el 1 de enero y 31 de diciembre de 2018, montos expresados en miles de pesos de diciembre de 2018)</v>
      </c>
      <c r="B6" s="103"/>
      <c r="C6" s="39"/>
      <c r="D6" s="39"/>
      <c r="E6" s="101"/>
      <c r="F6" s="39"/>
    </row>
    <row r="7" spans="1:6" ht="12.75">
      <c r="A7" s="149"/>
      <c r="B7" s="229" t="s">
        <v>78</v>
      </c>
      <c r="C7" s="230"/>
      <c r="D7" s="154" t="s">
        <v>48</v>
      </c>
      <c r="E7" s="154" t="s">
        <v>49</v>
      </c>
      <c r="F7" s="155" t="s">
        <v>50</v>
      </c>
    </row>
    <row r="8" spans="1:6" ht="12.75">
      <c r="A8" s="156" t="s">
        <v>1</v>
      </c>
      <c r="B8" s="158" t="s">
        <v>51</v>
      </c>
      <c r="C8" s="158" t="s">
        <v>52</v>
      </c>
      <c r="D8" s="165" t="s">
        <v>79</v>
      </c>
      <c r="E8" s="165" t="s">
        <v>53</v>
      </c>
      <c r="F8" s="166" t="s">
        <v>54</v>
      </c>
    </row>
    <row r="9" spans="1:6" ht="12.75">
      <c r="A9" s="156"/>
      <c r="B9" s="167"/>
      <c r="C9" s="168"/>
      <c r="D9" s="165" t="s">
        <v>80</v>
      </c>
      <c r="E9" s="157" t="s">
        <v>55</v>
      </c>
      <c r="F9" s="166" t="s">
        <v>56</v>
      </c>
    </row>
    <row r="10" spans="1:6" ht="12.75">
      <c r="A10" s="160"/>
      <c r="B10" s="162" t="s">
        <v>57</v>
      </c>
      <c r="C10" s="162" t="s">
        <v>58</v>
      </c>
      <c r="D10" s="162" t="s">
        <v>59</v>
      </c>
      <c r="E10" s="162" t="s">
        <v>60</v>
      </c>
      <c r="F10" s="164" t="s">
        <v>61</v>
      </c>
    </row>
    <row r="11" spans="1:7" ht="12.75">
      <c r="A11" s="190" t="str">
        <f>'D-Sinies Pag Direc'!A10</f>
        <v>AIG</v>
      </c>
      <c r="B11" s="191">
        <f>'D-Sinies Pag Direc'!H10</f>
        <v>0</v>
      </c>
      <c r="C11" s="88"/>
      <c r="D11" s="88"/>
      <c r="E11" s="88"/>
      <c r="F11" s="192">
        <f aca="true" t="shared" si="0" ref="F11:F17">SUM(B11:D11)-E11</f>
        <v>0</v>
      </c>
      <c r="G11" s="169"/>
    </row>
    <row r="12" spans="1:7" ht="12.75">
      <c r="A12" s="85" t="str">
        <f>'D-Sinies Pag Direc'!A11</f>
        <v>Bci</v>
      </c>
      <c r="B12" s="125">
        <f>'D-Sinies Pag Direc'!H11</f>
        <v>6361657</v>
      </c>
      <c r="C12" s="17">
        <v>755344</v>
      </c>
      <c r="D12" s="17">
        <v>1552348</v>
      </c>
      <c r="E12" s="17">
        <v>2939722</v>
      </c>
      <c r="F12" s="108">
        <f t="shared" si="0"/>
        <v>5729627</v>
      </c>
      <c r="G12" s="169"/>
    </row>
    <row r="13" spans="1:7" ht="12.75">
      <c r="A13" s="85" t="str">
        <f>'D-Sinies Pag Direc'!A12</f>
        <v>BNP PARIBAS CARDIF</v>
      </c>
      <c r="B13" s="125">
        <f>'D-Sinies Pag Direc'!H12</f>
        <v>381284</v>
      </c>
      <c r="C13" s="17">
        <v>60121</v>
      </c>
      <c r="D13" s="17">
        <v>576192</v>
      </c>
      <c r="E13" s="17">
        <v>661435</v>
      </c>
      <c r="F13" s="108">
        <f t="shared" si="0"/>
        <v>356162</v>
      </c>
      <c r="G13" s="169"/>
    </row>
    <row r="14" spans="1:7" ht="12.75">
      <c r="A14" s="85" t="str">
        <f>'D-Sinies Pag Direc'!A13</f>
        <v>Bupa</v>
      </c>
      <c r="B14" s="125">
        <f>'D-Sinies Pag Direc'!H13</f>
        <v>0</v>
      </c>
      <c r="C14" s="17"/>
      <c r="D14" s="17"/>
      <c r="E14" s="17"/>
      <c r="F14" s="108">
        <f t="shared" si="0"/>
        <v>0</v>
      </c>
      <c r="G14" s="169"/>
    </row>
    <row r="15" spans="1:7" ht="12.75">
      <c r="A15" s="85" t="str">
        <f>'D-Sinies Pag Direc'!A14</f>
        <v>Chilena Consolidada</v>
      </c>
      <c r="B15" s="125">
        <f>'D-Sinies Pag Direc'!H14</f>
        <v>289015</v>
      </c>
      <c r="C15" s="17">
        <v>45663</v>
      </c>
      <c r="D15" s="17">
        <v>77557</v>
      </c>
      <c r="E15" s="17">
        <v>144481</v>
      </c>
      <c r="F15" s="108">
        <f t="shared" si="0"/>
        <v>267754</v>
      </c>
      <c r="G15" s="169"/>
    </row>
    <row r="16" spans="1:7" ht="12.75">
      <c r="A16" s="85" t="str">
        <f>'D-Sinies Pag Direc'!A15</f>
        <v>Chubb</v>
      </c>
      <c r="B16" s="125">
        <f>'D-Sinies Pag Direc'!H15</f>
        <v>783256</v>
      </c>
      <c r="C16" s="17">
        <v>210836</v>
      </c>
      <c r="D16" s="17"/>
      <c r="E16" s="17">
        <v>100378</v>
      </c>
      <c r="F16" s="108">
        <f t="shared" si="0"/>
        <v>893714</v>
      </c>
      <c r="G16" s="169"/>
    </row>
    <row r="17" spans="1:7" ht="12.75">
      <c r="A17" s="85" t="str">
        <f>'D-Sinies Pag Direc'!A16</f>
        <v>Consorcio Nacional</v>
      </c>
      <c r="B17" s="125">
        <f>'D-Sinies Pag Direc'!H16</f>
        <v>5262886</v>
      </c>
      <c r="C17" s="17">
        <v>553707</v>
      </c>
      <c r="D17" s="17">
        <v>1127214</v>
      </c>
      <c r="E17" s="17">
        <v>1807783</v>
      </c>
      <c r="F17" s="108">
        <f t="shared" si="0"/>
        <v>5136024</v>
      </c>
      <c r="G17" s="169"/>
    </row>
    <row r="18" spans="1:7" ht="12.75">
      <c r="A18" s="190" t="str">
        <f>'D-Sinies Pag Direc'!A17</f>
        <v>HDI</v>
      </c>
      <c r="B18" s="191">
        <f>'D-Sinies Pag Direc'!H17</f>
        <v>2825357</v>
      </c>
      <c r="C18" s="88">
        <v>541468</v>
      </c>
      <c r="D18" s="88">
        <v>398925</v>
      </c>
      <c r="E18" s="88">
        <v>746632</v>
      </c>
      <c r="F18" s="192">
        <f aca="true" t="shared" si="1" ref="F18:F25">SUM(B18:D18)-E18</f>
        <v>3019118</v>
      </c>
      <c r="G18" s="169"/>
    </row>
    <row r="19" spans="1:7" ht="12.75">
      <c r="A19" s="85" t="str">
        <f>'D-Sinies Pag Direc'!A18</f>
        <v>Liberty</v>
      </c>
      <c r="B19" s="125">
        <f>'D-Sinies Pag Direc'!H18</f>
        <v>6628997</v>
      </c>
      <c r="C19" s="17">
        <v>1885553</v>
      </c>
      <c r="D19" s="17">
        <v>1358980</v>
      </c>
      <c r="E19" s="17">
        <v>2585244</v>
      </c>
      <c r="F19" s="108">
        <f t="shared" si="1"/>
        <v>7288286</v>
      </c>
      <c r="G19" s="169"/>
    </row>
    <row r="20" spans="1:7" ht="12.75">
      <c r="A20" s="85" t="str">
        <f>'D-Sinies Pag Direc'!A19</f>
        <v>Mapfre</v>
      </c>
      <c r="B20" s="125">
        <f>'D-Sinies Pag Direc'!H19</f>
        <v>3201844</v>
      </c>
      <c r="C20" s="17">
        <v>241795</v>
      </c>
      <c r="D20" s="17">
        <v>597544</v>
      </c>
      <c r="E20" s="17">
        <v>642078</v>
      </c>
      <c r="F20" s="108">
        <f t="shared" si="1"/>
        <v>3399105</v>
      </c>
      <c r="G20" s="169"/>
    </row>
    <row r="21" spans="1:7" ht="12.75">
      <c r="A21" s="85" t="str">
        <f>'D-Sinies Pag Direc'!A20</f>
        <v>Mutual de Seguros</v>
      </c>
      <c r="B21" s="125">
        <f>'D-Sinies Pag Direc'!H20</f>
        <v>0</v>
      </c>
      <c r="C21" s="17"/>
      <c r="D21" s="17"/>
      <c r="E21" s="17"/>
      <c r="F21" s="108">
        <f t="shared" si="1"/>
        <v>0</v>
      </c>
      <c r="G21" s="169"/>
    </row>
    <row r="22" spans="1:7" ht="12.75">
      <c r="A22" s="85" t="str">
        <f>'D-Sinies Pag Direc'!A21</f>
        <v>Porvenir</v>
      </c>
      <c r="B22" s="125">
        <f>'D-Sinies Pag Direc'!H21</f>
        <v>13369</v>
      </c>
      <c r="C22" s="17">
        <v>2432</v>
      </c>
      <c r="D22" s="17">
        <v>17009</v>
      </c>
      <c r="E22" s="17">
        <v>1350</v>
      </c>
      <c r="F22" s="108">
        <f t="shared" si="1"/>
        <v>31460</v>
      </c>
      <c r="G22" s="169"/>
    </row>
    <row r="23" spans="1:7" ht="12.75">
      <c r="A23" s="85" t="str">
        <f>'D-Sinies Pag Direc'!A22</f>
        <v>Renta Nacional</v>
      </c>
      <c r="B23" s="125">
        <f>'D-Sinies Pag Direc'!H22</f>
        <v>299789</v>
      </c>
      <c r="C23" s="17">
        <v>29725</v>
      </c>
      <c r="D23" s="17">
        <v>5216</v>
      </c>
      <c r="E23" s="17">
        <v>255474</v>
      </c>
      <c r="F23" s="108">
        <f t="shared" si="1"/>
        <v>79256</v>
      </c>
      <c r="G23" s="169"/>
    </row>
    <row r="24" spans="1:7" ht="12.75">
      <c r="A24" s="85" t="str">
        <f>'D-Sinies Pag Direc'!A23</f>
        <v>Suramericana</v>
      </c>
      <c r="B24" s="125">
        <f>'D-Sinies Pag Direc'!H23</f>
        <v>6266992</v>
      </c>
      <c r="C24" s="17">
        <v>1296276</v>
      </c>
      <c r="D24" s="17">
        <v>962556</v>
      </c>
      <c r="E24" s="17">
        <v>1584568</v>
      </c>
      <c r="F24" s="108">
        <f t="shared" si="1"/>
        <v>6941256</v>
      </c>
      <c r="G24" s="169"/>
    </row>
    <row r="25" spans="1:7" ht="12.75">
      <c r="A25" s="85" t="str">
        <f>'D-Sinies Pag Direc'!A24</f>
        <v>Zenit</v>
      </c>
      <c r="B25" s="125">
        <f>'D-Sinies Pag Direc'!H24</f>
        <v>1607314</v>
      </c>
      <c r="C25" s="17">
        <v>289879</v>
      </c>
      <c r="D25" s="17">
        <v>408441</v>
      </c>
      <c r="E25" s="17">
        <v>384415</v>
      </c>
      <c r="F25" s="108">
        <f t="shared" si="1"/>
        <v>1921219</v>
      </c>
      <c r="G25" s="169"/>
    </row>
    <row r="26" spans="1:6" ht="12.75">
      <c r="A26" s="40"/>
      <c r="B26" s="41"/>
      <c r="C26" s="42"/>
      <c r="D26" s="42"/>
      <c r="E26" s="42"/>
      <c r="F26" s="106"/>
    </row>
    <row r="27" spans="1:6" ht="12.75">
      <c r="A27" s="124" t="s">
        <v>11</v>
      </c>
      <c r="B27" s="125">
        <f>SUM(B11:B25)</f>
        <v>33921760</v>
      </c>
      <c r="C27" s="125">
        <f>SUM(C11:C25)</f>
        <v>5912799</v>
      </c>
      <c r="D27" s="125">
        <f>SUM(D11:D25)</f>
        <v>7081982</v>
      </c>
      <c r="E27" s="125">
        <f>SUM(E11:E25)</f>
        <v>11853560</v>
      </c>
      <c r="F27" s="3">
        <f>+B27+C27+D27-E27</f>
        <v>35062981</v>
      </c>
    </row>
    <row r="28" spans="1:6" ht="15.75">
      <c r="A28" s="44"/>
      <c r="B28" s="45"/>
      <c r="C28" s="46"/>
      <c r="D28" s="46"/>
      <c r="E28" s="46"/>
      <c r="F28" s="107"/>
    </row>
    <row r="30" spans="1:7" ht="12.75">
      <c r="A30" s="39"/>
      <c r="B30" s="24"/>
      <c r="C30" s="16"/>
      <c r="D30" s="16"/>
      <c r="E30" s="94"/>
      <c r="F30" s="26"/>
      <c r="G30" s="98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36"/>
  <sheetViews>
    <sheetView zoomScalePageLayoutView="0" workbookViewId="0" topLeftCell="A1">
      <pane xSplit="1" topLeftCell="J1" activePane="topRight" state="frozen"/>
      <selection pane="topLeft" activeCell="A7" sqref="A7"/>
      <selection pane="topRight" activeCell="L23" sqref="L23"/>
    </sheetView>
  </sheetViews>
  <sheetFormatPr defaultColWidth="11.421875" defaultRowHeight="12.75"/>
  <cols>
    <col min="1" max="1" width="45.00390625" style="49" customWidth="1"/>
    <col min="2" max="2" width="25.00390625" style="49" customWidth="1"/>
    <col min="3" max="9" width="38.28125" style="49" customWidth="1"/>
    <col min="10" max="14" width="38.28125" style="49" bestFit="1" customWidth="1"/>
    <col min="15" max="15" width="29.7109375" style="49" bestFit="1" customWidth="1"/>
    <col min="16" max="16" width="23.57421875" style="49" bestFit="1" customWidth="1"/>
    <col min="17" max="16384" width="11.421875" style="49" customWidth="1"/>
  </cols>
  <sheetData>
    <row r="1" ht="12.75">
      <c r="A1" s="48"/>
    </row>
    <row r="3" ht="12.75">
      <c r="A3" s="89" t="s">
        <v>62</v>
      </c>
    </row>
    <row r="4" ht="12.75">
      <c r="A4" s="48"/>
    </row>
    <row r="5" spans="1:9" ht="12.75">
      <c r="A5" s="50" t="s">
        <v>0</v>
      </c>
      <c r="B5" s="51"/>
      <c r="C5" s="51"/>
      <c r="E5" s="51"/>
      <c r="F5" s="51"/>
      <c r="G5" s="51"/>
      <c r="H5" s="51"/>
      <c r="I5" s="51"/>
    </row>
    <row r="6" spans="1:9" ht="12.75">
      <c r="A6" s="2" t="str">
        <f>'A-N° Sinies Denun'!$A$6</f>
        <v>      (entre el 1 de enero y  31 de diciembre 2018)</v>
      </c>
      <c r="B6" s="52"/>
      <c r="C6" s="51"/>
      <c r="D6" s="51"/>
      <c r="E6" s="51"/>
      <c r="F6" s="51"/>
      <c r="G6" s="51"/>
      <c r="H6" s="51"/>
      <c r="I6" s="51"/>
    </row>
    <row r="7" spans="1:9" ht="12.75">
      <c r="A7" s="53"/>
      <c r="B7" s="54"/>
      <c r="C7" s="55"/>
      <c r="D7" s="55"/>
      <c r="E7" s="55"/>
      <c r="F7" s="55"/>
      <c r="G7" s="55"/>
      <c r="H7" s="55"/>
      <c r="I7" s="56"/>
    </row>
    <row r="8" spans="1:9" ht="12.75">
      <c r="A8" s="57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87" t="s">
        <v>85</v>
      </c>
      <c r="G8" s="58" t="s">
        <v>6</v>
      </c>
      <c r="H8" s="58" t="s">
        <v>7</v>
      </c>
      <c r="I8" s="59" t="s">
        <v>8</v>
      </c>
    </row>
    <row r="9" spans="1:9" ht="12.75">
      <c r="A9" s="60"/>
      <c r="B9" s="61"/>
      <c r="C9" s="61"/>
      <c r="D9" s="61"/>
      <c r="E9" s="61"/>
      <c r="F9" s="61"/>
      <c r="G9" s="61"/>
      <c r="H9" s="61"/>
      <c r="I9" s="62"/>
    </row>
    <row r="10" spans="1:9" ht="12.75">
      <c r="A10" s="86" t="str">
        <f>'A-N° Sinies Denun'!A10</f>
        <v>AIG</v>
      </c>
      <c r="B10" s="226"/>
      <c r="C10" s="226"/>
      <c r="D10" s="226"/>
      <c r="E10" s="226"/>
      <c r="F10" s="226"/>
      <c r="G10" s="226"/>
      <c r="H10" s="226"/>
      <c r="I10" s="4">
        <f>SUM(B10:H10)</f>
        <v>0</v>
      </c>
    </row>
    <row r="11" spans="1:9" ht="12.75">
      <c r="A11" s="86" t="str">
        <f>'A-N° Sinies Denun'!A11</f>
        <v>Bci</v>
      </c>
      <c r="B11" s="210">
        <v>608083</v>
      </c>
      <c r="C11" s="210">
        <v>191128</v>
      </c>
      <c r="D11" s="210">
        <v>52251</v>
      </c>
      <c r="E11" s="210">
        <v>31319</v>
      </c>
      <c r="F11" s="210">
        <v>22119</v>
      </c>
      <c r="G11" s="210">
        <v>26444</v>
      </c>
      <c r="H11" s="49">
        <v>33807</v>
      </c>
      <c r="I11" s="4">
        <f aca="true" t="shared" si="0" ref="I11:I24">SUM(B11:H11)</f>
        <v>965151</v>
      </c>
    </row>
    <row r="12" spans="1:9" ht="12.75">
      <c r="A12" s="86" t="str">
        <f>'A-N° Sinies Denun'!A12</f>
        <v>BNP PARIBAS CARDIF</v>
      </c>
      <c r="B12" s="210">
        <v>40066</v>
      </c>
      <c r="C12" s="210">
        <v>3340</v>
      </c>
      <c r="D12" s="210">
        <v>0</v>
      </c>
      <c r="E12" s="210">
        <v>0</v>
      </c>
      <c r="F12" s="210">
        <v>564</v>
      </c>
      <c r="G12" s="210">
        <v>0</v>
      </c>
      <c r="H12" s="49">
        <v>125</v>
      </c>
      <c r="I12" s="4">
        <f t="shared" si="0"/>
        <v>44095</v>
      </c>
    </row>
    <row r="13" spans="1:9" ht="12.75">
      <c r="A13" s="86" t="str">
        <f>'A-N° Sinies Denun'!A13</f>
        <v>Bupa</v>
      </c>
      <c r="B13" s="210"/>
      <c r="C13" s="210"/>
      <c r="D13" s="210"/>
      <c r="E13" s="210"/>
      <c r="F13" s="210"/>
      <c r="G13" s="210"/>
      <c r="H13" s="210"/>
      <c r="I13" s="4">
        <f t="shared" si="0"/>
        <v>0</v>
      </c>
    </row>
    <row r="14" spans="1:9" ht="12.75">
      <c r="A14" s="86" t="str">
        <f>'A-N° Sinies Denun'!A14</f>
        <v>Chilena Consolidada</v>
      </c>
      <c r="B14" s="210">
        <v>4751</v>
      </c>
      <c r="C14" s="210">
        <v>1481</v>
      </c>
      <c r="D14" s="210">
        <v>0</v>
      </c>
      <c r="E14" s="210">
        <v>0</v>
      </c>
      <c r="F14" s="49">
        <v>556</v>
      </c>
      <c r="G14" s="49">
        <v>0</v>
      </c>
      <c r="H14" s="210">
        <v>377</v>
      </c>
      <c r="I14" s="4">
        <f t="shared" si="0"/>
        <v>7165</v>
      </c>
    </row>
    <row r="15" spans="1:9" s="171" customFormat="1" ht="12.75">
      <c r="A15" s="216" t="str">
        <f>'A-N° Sinies Denun'!A15</f>
        <v>Chubb</v>
      </c>
      <c r="B15" s="210">
        <v>0</v>
      </c>
      <c r="C15" s="210">
        <v>0</v>
      </c>
      <c r="D15" s="210">
        <v>0</v>
      </c>
      <c r="E15" s="210">
        <v>4286</v>
      </c>
      <c r="F15" s="49">
        <v>0</v>
      </c>
      <c r="G15" s="49">
        <v>0</v>
      </c>
      <c r="H15" s="210">
        <v>0</v>
      </c>
      <c r="I15" s="217">
        <f t="shared" si="0"/>
        <v>4286</v>
      </c>
    </row>
    <row r="16" spans="1:9" ht="12.75">
      <c r="A16" s="86" t="str">
        <f>'A-N° Sinies Denun'!A16</f>
        <v>Consorcio Nacional</v>
      </c>
      <c r="B16" s="210">
        <v>316925</v>
      </c>
      <c r="C16" s="210">
        <v>332643</v>
      </c>
      <c r="D16" s="210">
        <v>5477</v>
      </c>
      <c r="E16" s="210">
        <v>4918</v>
      </c>
      <c r="F16" s="49">
        <v>17483</v>
      </c>
      <c r="G16" s="49">
        <v>7392</v>
      </c>
      <c r="H16" s="210">
        <v>5174</v>
      </c>
      <c r="I16" s="4">
        <f t="shared" si="0"/>
        <v>690012</v>
      </c>
    </row>
    <row r="17" spans="1:9" ht="12.75">
      <c r="A17" s="86" t="str">
        <f>'A-N° Sinies Denun'!A17</f>
        <v>HDI</v>
      </c>
      <c r="B17" s="210">
        <v>367768</v>
      </c>
      <c r="C17" s="210">
        <v>150406</v>
      </c>
      <c r="D17" s="210">
        <v>73658</v>
      </c>
      <c r="E17" s="210">
        <v>11441</v>
      </c>
      <c r="F17" s="49">
        <v>20636</v>
      </c>
      <c r="G17" s="49">
        <v>61</v>
      </c>
      <c r="H17" s="210">
        <v>35988</v>
      </c>
      <c r="I17" s="4">
        <f t="shared" si="0"/>
        <v>659958</v>
      </c>
    </row>
    <row r="18" spans="1:9" ht="12.75">
      <c r="A18" s="86" t="str">
        <f>'A-N° Sinies Denun'!A18</f>
        <v>Liberty</v>
      </c>
      <c r="B18" s="210">
        <v>234445</v>
      </c>
      <c r="C18" s="210">
        <v>257632</v>
      </c>
      <c r="D18" s="210">
        <v>43834</v>
      </c>
      <c r="E18" s="210">
        <v>40003</v>
      </c>
      <c r="F18" s="49">
        <v>12550</v>
      </c>
      <c r="G18" s="49">
        <v>34277</v>
      </c>
      <c r="H18" s="210">
        <v>63147</v>
      </c>
      <c r="I18" s="4">
        <f t="shared" si="0"/>
        <v>685888</v>
      </c>
    </row>
    <row r="19" spans="1:9" ht="12.75">
      <c r="A19" s="86" t="str">
        <f>'A-N° Sinies Denun'!A19</f>
        <v>Mapfre</v>
      </c>
      <c r="B19" s="210">
        <v>178343</v>
      </c>
      <c r="C19" s="210">
        <v>85019</v>
      </c>
      <c r="D19" s="210">
        <v>37211</v>
      </c>
      <c r="E19" s="210">
        <v>9430</v>
      </c>
      <c r="F19" s="49">
        <v>101882</v>
      </c>
      <c r="G19" s="49">
        <v>14922</v>
      </c>
      <c r="H19" s="210">
        <v>24020</v>
      </c>
      <c r="I19" s="4">
        <f t="shared" si="0"/>
        <v>450827</v>
      </c>
    </row>
    <row r="20" spans="1:9" ht="12.75">
      <c r="A20" s="86" t="str">
        <f>'A-N° Sinies Denun'!A20</f>
        <v>Mutual de Seguros</v>
      </c>
      <c r="B20" s="210"/>
      <c r="C20" s="210"/>
      <c r="D20" s="210"/>
      <c r="E20" s="210"/>
      <c r="F20" s="210"/>
      <c r="G20" s="210"/>
      <c r="I20" s="4">
        <f t="shared" si="0"/>
        <v>0</v>
      </c>
    </row>
    <row r="21" spans="1:9" ht="12.75">
      <c r="A21" s="86" t="str">
        <f>'A-N° Sinies Denun'!A21</f>
        <v>Porvenir</v>
      </c>
      <c r="B21" s="210">
        <v>7907</v>
      </c>
      <c r="C21" s="210">
        <v>1512</v>
      </c>
      <c r="D21" s="210">
        <v>1312</v>
      </c>
      <c r="E21" s="210">
        <v>0</v>
      </c>
      <c r="F21" s="49">
        <v>28</v>
      </c>
      <c r="G21" s="49">
        <v>0</v>
      </c>
      <c r="H21" s="210">
        <v>35</v>
      </c>
      <c r="I21" s="4">
        <f t="shared" si="0"/>
        <v>10794</v>
      </c>
    </row>
    <row r="22" spans="1:9" ht="12.75">
      <c r="A22" s="86" t="str">
        <f>'A-N° Sinies Denun'!A22</f>
        <v>Renta Nacional</v>
      </c>
      <c r="B22" s="210"/>
      <c r="C22" s="210"/>
      <c r="D22" s="210"/>
      <c r="E22" s="210"/>
      <c r="F22" s="210"/>
      <c r="G22" s="210"/>
      <c r="H22" s="210"/>
      <c r="I22" s="4">
        <f t="shared" si="0"/>
        <v>0</v>
      </c>
    </row>
    <row r="23" spans="1:9" s="171" customFormat="1" ht="12.75">
      <c r="A23" s="86" t="str">
        <f>'A-N° Sinies Denun'!A23</f>
        <v>Suramericana</v>
      </c>
      <c r="B23" s="210">
        <v>1264794</v>
      </c>
      <c r="C23" s="210">
        <v>122840</v>
      </c>
      <c r="D23" s="210">
        <v>20711</v>
      </c>
      <c r="E23" s="210">
        <v>6604</v>
      </c>
      <c r="F23" s="49">
        <v>12141</v>
      </c>
      <c r="G23" s="49">
        <v>11686</v>
      </c>
      <c r="H23" s="210">
        <v>27729</v>
      </c>
      <c r="I23" s="4">
        <f t="shared" si="0"/>
        <v>1466505</v>
      </c>
    </row>
    <row r="24" spans="1:9" s="171" customFormat="1" ht="12.75">
      <c r="A24" s="86" t="str">
        <f>'A-N° Sinies Denun'!A24</f>
        <v>Zenit</v>
      </c>
      <c r="B24" s="210">
        <v>322347</v>
      </c>
      <c r="C24" s="210">
        <v>64463</v>
      </c>
      <c r="D24" s="210">
        <v>0</v>
      </c>
      <c r="E24" s="210">
        <v>3259</v>
      </c>
      <c r="F24" s="49">
        <v>9366</v>
      </c>
      <c r="G24" s="49">
        <v>0</v>
      </c>
      <c r="H24" s="210">
        <v>2425</v>
      </c>
      <c r="I24" s="4">
        <f t="shared" si="0"/>
        <v>401860</v>
      </c>
    </row>
    <row r="25" spans="1:9" ht="12.75">
      <c r="A25" s="64"/>
      <c r="B25" s="65"/>
      <c r="C25" s="66"/>
      <c r="D25" s="66"/>
      <c r="E25" s="66"/>
      <c r="F25" s="66"/>
      <c r="G25" s="67"/>
      <c r="H25" s="67"/>
      <c r="I25" s="68"/>
    </row>
    <row r="26" spans="1:9" ht="12.75">
      <c r="A26" s="69" t="s">
        <v>11</v>
      </c>
      <c r="B26" s="5">
        <f aca="true" t="shared" si="1" ref="B26:I26">SUM(B10:B24)</f>
        <v>3345429</v>
      </c>
      <c r="C26" s="5">
        <f t="shared" si="1"/>
        <v>1210464</v>
      </c>
      <c r="D26" s="5">
        <f t="shared" si="1"/>
        <v>234454</v>
      </c>
      <c r="E26" s="5">
        <f t="shared" si="1"/>
        <v>111260</v>
      </c>
      <c r="F26" s="5">
        <f t="shared" si="1"/>
        <v>197325</v>
      </c>
      <c r="G26" s="5">
        <f t="shared" si="1"/>
        <v>94782</v>
      </c>
      <c r="H26" s="5">
        <f t="shared" si="1"/>
        <v>192827</v>
      </c>
      <c r="I26" s="5">
        <f t="shared" si="1"/>
        <v>5386541</v>
      </c>
    </row>
    <row r="27" spans="1:9" ht="12.75" customHeight="1">
      <c r="A27" s="70"/>
      <c r="B27" s="71"/>
      <c r="C27" s="72"/>
      <c r="D27" s="72"/>
      <c r="E27" s="72"/>
      <c r="F27" s="72"/>
      <c r="G27" s="73"/>
      <c r="H27" s="74"/>
      <c r="I27" s="75"/>
    </row>
    <row r="28" spans="1:9" ht="12.75">
      <c r="A28" s="51"/>
      <c r="B28" s="51"/>
      <c r="C28" s="51"/>
      <c r="D28" s="51"/>
      <c r="E28" s="51"/>
      <c r="F28" s="51"/>
      <c r="G28" s="51"/>
      <c r="H28" s="51"/>
      <c r="I28" s="51"/>
    </row>
    <row r="29" spans="2:7" ht="12.75">
      <c r="B29" s="210"/>
      <c r="C29" s="210"/>
      <c r="F29" s="210"/>
      <c r="G29" s="63"/>
    </row>
    <row r="30" spans="2:5" ht="12.75">
      <c r="B30" s="210"/>
      <c r="C30" s="210"/>
      <c r="E30" s="63"/>
    </row>
    <row r="31" spans="2:5" ht="12.75">
      <c r="B31" s="210"/>
      <c r="C31" s="210"/>
      <c r="E31" s="63"/>
    </row>
    <row r="32" spans="2:5" ht="12.75">
      <c r="B32" s="210"/>
      <c r="C32" s="210"/>
      <c r="E32" s="63"/>
    </row>
    <row r="35" spans="2:8" ht="12.75">
      <c r="B35" s="210"/>
      <c r="C35" s="210"/>
      <c r="D35" s="210"/>
      <c r="E35" s="210"/>
      <c r="F35" s="210"/>
      <c r="G35" s="210"/>
      <c r="H35" s="210"/>
    </row>
    <row r="36" spans="2:8" ht="12.75">
      <c r="B36" s="63"/>
      <c r="C36" s="63"/>
      <c r="D36" s="63"/>
      <c r="E36" s="63"/>
      <c r="F36" s="63"/>
      <c r="G36" s="63"/>
      <c r="H36" s="63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48"/>
  <sheetViews>
    <sheetView zoomScalePageLayoutView="0" workbookViewId="0" topLeftCell="F1">
      <selection activeCell="B31" sqref="B31:B37"/>
    </sheetView>
  </sheetViews>
  <sheetFormatPr defaultColWidth="11.421875" defaultRowHeight="12.75"/>
  <cols>
    <col min="1" max="1" width="22.421875" style="0" customWidth="1"/>
    <col min="2" max="2" width="24.00390625" style="0" customWidth="1"/>
    <col min="3" max="9" width="38.28125" style="0" customWidth="1"/>
  </cols>
  <sheetData>
    <row r="3" ht="12.75">
      <c r="A3" s="89" t="s">
        <v>62</v>
      </c>
    </row>
    <row r="5" spans="1:9" ht="12.75">
      <c r="A5" s="50" t="s">
        <v>12</v>
      </c>
      <c r="B5" s="52"/>
      <c r="C5" s="51"/>
      <c r="D5" s="51"/>
      <c r="E5" s="51"/>
      <c r="F5" s="51"/>
      <c r="G5" s="51"/>
      <c r="H5" s="51"/>
      <c r="I5" s="51"/>
    </row>
    <row r="6" spans="1:9" ht="12.75">
      <c r="A6" s="2" t="str">
        <f>'D-Sinies Pag Direc'!$A$6</f>
        <v>      (entre el 1 de enero y 31 de diciembre de 2018, montos expresados en miles de pesos de diciembre de 2018)</v>
      </c>
      <c r="B6" s="52"/>
      <c r="C6" s="51"/>
      <c r="D6" s="51"/>
      <c r="E6" s="51"/>
      <c r="F6" s="51"/>
      <c r="G6" s="51"/>
      <c r="H6" s="51"/>
      <c r="I6" s="51"/>
    </row>
    <row r="7" spans="1:9" ht="12.75">
      <c r="A7" s="77"/>
      <c r="B7" s="54"/>
      <c r="C7" s="55"/>
      <c r="D7" s="55"/>
      <c r="E7" s="55"/>
      <c r="F7" s="55"/>
      <c r="G7" s="55"/>
      <c r="H7" s="55"/>
      <c r="I7" s="56"/>
    </row>
    <row r="8" spans="1:9" ht="12.75">
      <c r="A8" s="78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58" t="s">
        <v>85</v>
      </c>
      <c r="G8" s="58" t="s">
        <v>6</v>
      </c>
      <c r="H8" s="58" t="s">
        <v>7</v>
      </c>
      <c r="I8" s="59" t="s">
        <v>8</v>
      </c>
    </row>
    <row r="9" spans="1:9" ht="12.75">
      <c r="A9" s="79"/>
      <c r="B9" s="61"/>
      <c r="C9" s="61"/>
      <c r="D9" s="61"/>
      <c r="E9" s="61"/>
      <c r="F9" s="61"/>
      <c r="G9" s="61"/>
      <c r="H9" s="61"/>
      <c r="I9" s="62"/>
    </row>
    <row r="10" spans="1:9" ht="12.75">
      <c r="A10" s="85" t="str">
        <f>'F-N° Seg Contrat'!A10</f>
        <v>AIG</v>
      </c>
      <c r="B10" s="226"/>
      <c r="C10" s="226"/>
      <c r="D10" s="226"/>
      <c r="E10" s="226"/>
      <c r="F10" s="226"/>
      <c r="G10" s="226"/>
      <c r="H10" s="226"/>
      <c r="I10" s="4">
        <f aca="true" t="shared" si="0" ref="I10:I16">SUM(B10:H10)</f>
        <v>0</v>
      </c>
    </row>
    <row r="11" spans="1:9" ht="12.75">
      <c r="A11" s="85" t="str">
        <f>'F-N° Seg Contrat'!A11</f>
        <v>Bci</v>
      </c>
      <c r="B11" s="169">
        <v>4090927</v>
      </c>
      <c r="C11" s="169">
        <v>2007851</v>
      </c>
      <c r="D11" s="169">
        <v>1107130</v>
      </c>
      <c r="E11" s="169">
        <v>1500502</v>
      </c>
      <c r="F11" s="169">
        <v>855770</v>
      </c>
      <c r="G11" s="169">
        <v>573358</v>
      </c>
      <c r="H11" s="169">
        <v>278299</v>
      </c>
      <c r="I11" s="4">
        <f t="shared" si="0"/>
        <v>10413837</v>
      </c>
    </row>
    <row r="12" spans="1:9" ht="12.75">
      <c r="A12" s="85" t="str">
        <f>'F-N° Seg Contrat'!A12</f>
        <v>BNP PARIBAS CARDIF</v>
      </c>
      <c r="B12" s="169">
        <v>193821</v>
      </c>
      <c r="C12" s="169">
        <v>27119</v>
      </c>
      <c r="D12" s="169">
        <v>0</v>
      </c>
      <c r="E12" s="169">
        <v>0</v>
      </c>
      <c r="F12" s="169">
        <v>7993</v>
      </c>
      <c r="G12" s="169">
        <v>0</v>
      </c>
      <c r="H12" s="169">
        <v>638</v>
      </c>
      <c r="I12" s="4">
        <f t="shared" si="0"/>
        <v>229571</v>
      </c>
    </row>
    <row r="13" spans="1:9" ht="12.75">
      <c r="A13" s="85" t="str">
        <f>'F-N° Seg Contrat'!A13</f>
        <v>Bupa</v>
      </c>
      <c r="B13" s="210"/>
      <c r="C13" s="210"/>
      <c r="D13" s="210"/>
      <c r="E13" s="210"/>
      <c r="F13" s="210"/>
      <c r="G13" s="210"/>
      <c r="H13" s="210"/>
      <c r="I13" s="4">
        <f t="shared" si="0"/>
        <v>0</v>
      </c>
    </row>
    <row r="14" spans="1:9" ht="12.75">
      <c r="A14" s="85" t="str">
        <f>'F-N° Seg Contrat'!A14</f>
        <v>Chilena Consolidada</v>
      </c>
      <c r="B14" s="228">
        <v>27171</v>
      </c>
      <c r="C14" s="169">
        <v>10800</v>
      </c>
      <c r="D14" s="169">
        <v>0</v>
      </c>
      <c r="E14" s="169">
        <v>0</v>
      </c>
      <c r="F14" s="169">
        <v>17433</v>
      </c>
      <c r="G14" s="169">
        <v>0</v>
      </c>
      <c r="H14" s="169">
        <v>2166</v>
      </c>
      <c r="I14" s="4">
        <f t="shared" si="0"/>
        <v>57570</v>
      </c>
    </row>
    <row r="15" spans="1:9" ht="12.75">
      <c r="A15" s="85" t="str">
        <f>'F-N° Seg Contrat'!A15</f>
        <v>Chubb</v>
      </c>
      <c r="B15" s="228">
        <v>0</v>
      </c>
      <c r="C15" s="169">
        <v>0</v>
      </c>
      <c r="D15" s="169">
        <v>0</v>
      </c>
      <c r="E15" s="169">
        <v>700110</v>
      </c>
      <c r="F15" s="169">
        <v>0</v>
      </c>
      <c r="G15" s="169">
        <v>0</v>
      </c>
      <c r="H15" s="169">
        <v>0</v>
      </c>
      <c r="I15" s="4">
        <f t="shared" si="0"/>
        <v>700110</v>
      </c>
    </row>
    <row r="16" spans="1:9" ht="12.75">
      <c r="A16" s="85" t="str">
        <f>'F-N° Seg Contrat'!A16</f>
        <v>Consorcio Nacional</v>
      </c>
      <c r="B16" s="228">
        <v>2345422</v>
      </c>
      <c r="C16" s="169">
        <v>2588853</v>
      </c>
      <c r="D16" s="169">
        <v>116140</v>
      </c>
      <c r="E16" s="169">
        <v>118307</v>
      </c>
      <c r="F16" s="169">
        <v>608149</v>
      </c>
      <c r="G16" s="169">
        <v>148454</v>
      </c>
      <c r="H16" s="169">
        <v>37239</v>
      </c>
      <c r="I16" s="4">
        <f t="shared" si="0"/>
        <v>5962564</v>
      </c>
    </row>
    <row r="17" spans="1:9" ht="12.75">
      <c r="A17" s="85" t="str">
        <f>'F-N° Seg Contrat'!A17</f>
        <v>HDI</v>
      </c>
      <c r="B17" s="169">
        <v>2453166</v>
      </c>
      <c r="C17" s="169">
        <v>1185957</v>
      </c>
      <c r="D17" s="169">
        <v>1283724</v>
      </c>
      <c r="E17" s="169">
        <v>715757</v>
      </c>
      <c r="F17" s="169">
        <v>617874</v>
      </c>
      <c r="G17" s="169">
        <v>1297</v>
      </c>
      <c r="H17" s="169">
        <v>329227</v>
      </c>
      <c r="I17" s="4">
        <f aca="true" t="shared" si="1" ref="I17:I24">SUM(B17:H17)</f>
        <v>6587002</v>
      </c>
    </row>
    <row r="18" spans="1:9" ht="12.75">
      <c r="A18" s="85" t="str">
        <f>'F-N° Seg Contrat'!A18</f>
        <v>Liberty</v>
      </c>
      <c r="B18" s="169">
        <v>2219547</v>
      </c>
      <c r="C18" s="169">
        <v>2518918</v>
      </c>
      <c r="D18" s="169">
        <v>796452</v>
      </c>
      <c r="E18" s="169">
        <v>2176434</v>
      </c>
      <c r="F18" s="169">
        <v>490069</v>
      </c>
      <c r="G18" s="169">
        <v>643076</v>
      </c>
      <c r="H18" s="169">
        <v>611587</v>
      </c>
      <c r="I18" s="4">
        <f t="shared" si="1"/>
        <v>9456083</v>
      </c>
    </row>
    <row r="19" spans="1:9" ht="12.75">
      <c r="A19" s="85" t="str">
        <f>'F-N° Seg Contrat'!A19</f>
        <v>Mapfre</v>
      </c>
      <c r="B19" s="169">
        <v>1476651</v>
      </c>
      <c r="C19" s="169">
        <v>808787</v>
      </c>
      <c r="D19" s="169">
        <v>547891</v>
      </c>
      <c r="E19" s="169">
        <v>830931</v>
      </c>
      <c r="F19" s="169">
        <v>3179696</v>
      </c>
      <c r="G19" s="169">
        <v>329383</v>
      </c>
      <c r="H19" s="169">
        <v>247153</v>
      </c>
      <c r="I19" s="4">
        <f t="shared" si="1"/>
        <v>7420492</v>
      </c>
    </row>
    <row r="20" spans="1:9" ht="12.75">
      <c r="A20" s="85" t="str">
        <f>'F-N° Seg Contrat'!A20</f>
        <v>Mutual de Seguros</v>
      </c>
      <c r="B20" s="169"/>
      <c r="C20" s="169"/>
      <c r="D20" s="169"/>
      <c r="E20" s="169"/>
      <c r="F20" s="169"/>
      <c r="G20" s="169"/>
      <c r="H20" s="169"/>
      <c r="I20" s="4">
        <f t="shared" si="1"/>
        <v>0</v>
      </c>
    </row>
    <row r="21" spans="1:9" ht="12.75">
      <c r="A21" s="85" t="str">
        <f>'F-N° Seg Contrat'!A21</f>
        <v>Porvenir</v>
      </c>
      <c r="B21" s="169">
        <v>72429</v>
      </c>
      <c r="C21" s="169">
        <v>16225</v>
      </c>
      <c r="D21" s="169">
        <v>20686</v>
      </c>
      <c r="E21" s="169">
        <v>0</v>
      </c>
      <c r="F21" s="169">
        <v>910</v>
      </c>
      <c r="G21" s="169">
        <v>0</v>
      </c>
      <c r="H21" s="169">
        <v>724</v>
      </c>
      <c r="I21" s="4">
        <f t="shared" si="1"/>
        <v>110974</v>
      </c>
    </row>
    <row r="22" spans="1:9" ht="12.75">
      <c r="A22" s="85" t="str">
        <f>'F-N° Seg Contrat'!A22</f>
        <v>Renta Nacional</v>
      </c>
      <c r="B22" s="210"/>
      <c r="C22" s="210"/>
      <c r="D22" s="210"/>
      <c r="E22" s="210"/>
      <c r="F22" s="210"/>
      <c r="G22" s="210"/>
      <c r="H22" s="210"/>
      <c r="I22" s="4">
        <f>SUM(B22:H22)</f>
        <v>0</v>
      </c>
    </row>
    <row r="23" spans="1:9" s="172" customFormat="1" ht="12.75">
      <c r="A23" s="85" t="str">
        <f>'F-N° Seg Contrat'!A23</f>
        <v>Suramericana</v>
      </c>
      <c r="B23" s="169">
        <v>6222654</v>
      </c>
      <c r="C23" s="169">
        <v>1012182</v>
      </c>
      <c r="D23" s="169">
        <v>373329</v>
      </c>
      <c r="E23" s="169">
        <v>123773</v>
      </c>
      <c r="F23" s="169">
        <v>386761</v>
      </c>
      <c r="G23" s="169">
        <v>219968</v>
      </c>
      <c r="H23" s="169">
        <v>143525</v>
      </c>
      <c r="I23" s="4">
        <f t="shared" si="1"/>
        <v>8482192</v>
      </c>
    </row>
    <row r="24" spans="1:9" s="172" customFormat="1" ht="12.75">
      <c r="A24" s="85" t="str">
        <f>'F-N° Seg Contrat'!A24</f>
        <v>Zenit</v>
      </c>
      <c r="B24" s="169">
        <v>1601305</v>
      </c>
      <c r="C24" s="169">
        <v>551531</v>
      </c>
      <c r="D24" s="169">
        <v>0</v>
      </c>
      <c r="E24" s="169">
        <v>47596</v>
      </c>
      <c r="F24" s="169">
        <v>307879</v>
      </c>
      <c r="G24" s="169">
        <v>0</v>
      </c>
      <c r="H24" s="169">
        <v>9231</v>
      </c>
      <c r="I24" s="4">
        <f t="shared" si="1"/>
        <v>2517542</v>
      </c>
    </row>
    <row r="25" spans="1:9" ht="12.75">
      <c r="A25" s="64"/>
      <c r="B25" s="176"/>
      <c r="C25" s="177"/>
      <c r="D25" s="177"/>
      <c r="E25" s="177"/>
      <c r="F25" s="177"/>
      <c r="G25" s="83"/>
      <c r="H25" s="83"/>
      <c r="I25" s="178"/>
    </row>
    <row r="26" spans="1:9" ht="12.75">
      <c r="A26" s="69" t="s">
        <v>11</v>
      </c>
      <c r="B26" s="5">
        <f aca="true" t="shared" si="2" ref="B26:I26">SUM(B10:B24)</f>
        <v>20703093</v>
      </c>
      <c r="C26" s="6">
        <f t="shared" si="2"/>
        <v>10728223</v>
      </c>
      <c r="D26" s="6">
        <f t="shared" si="2"/>
        <v>4245352</v>
      </c>
      <c r="E26" s="6">
        <f t="shared" si="2"/>
        <v>6213410</v>
      </c>
      <c r="F26" s="6">
        <f t="shared" si="2"/>
        <v>6472534</v>
      </c>
      <c r="G26" s="7">
        <f t="shared" si="2"/>
        <v>1915536</v>
      </c>
      <c r="H26" s="7">
        <f t="shared" si="2"/>
        <v>1659789</v>
      </c>
      <c r="I26" s="8">
        <f t="shared" si="2"/>
        <v>51937937</v>
      </c>
    </row>
    <row r="27" spans="1:9" ht="12.75">
      <c r="A27" s="80"/>
      <c r="B27" s="81"/>
      <c r="C27" s="72"/>
      <c r="D27" s="72"/>
      <c r="E27" s="72"/>
      <c r="F27" s="72"/>
      <c r="G27" s="73"/>
      <c r="H27" s="73"/>
      <c r="I27" s="82"/>
    </row>
    <row r="31" spans="2:7" ht="12.75">
      <c r="B31" s="169"/>
      <c r="C31" s="169"/>
      <c r="D31" s="169"/>
      <c r="E31" s="169"/>
      <c r="F31" s="169"/>
      <c r="G31" s="169"/>
    </row>
    <row r="32" spans="2:7" ht="12.75">
      <c r="B32" s="169"/>
      <c r="C32" s="169"/>
      <c r="D32" s="169"/>
      <c r="E32" s="169"/>
      <c r="F32" s="169"/>
      <c r="G32" s="169"/>
    </row>
    <row r="33" spans="2:7" ht="12.75">
      <c r="B33" s="169"/>
      <c r="C33" s="169"/>
      <c r="D33" s="169"/>
      <c r="E33" s="169"/>
      <c r="F33" s="169"/>
      <c r="G33" s="169"/>
    </row>
    <row r="34" spans="2:7" ht="12.75">
      <c r="B34" s="169"/>
      <c r="C34" s="169"/>
      <c r="D34" s="169"/>
      <c r="E34" s="169"/>
      <c r="F34" s="169"/>
      <c r="G34" s="169"/>
    </row>
    <row r="35" spans="2:7" ht="12.75">
      <c r="B35" s="169"/>
      <c r="C35" s="169"/>
      <c r="D35" s="169"/>
      <c r="E35" s="169"/>
      <c r="F35" s="169"/>
      <c r="G35" s="169"/>
    </row>
    <row r="36" spans="2:7" ht="12.75">
      <c r="B36" s="169"/>
      <c r="C36" s="169"/>
      <c r="D36" s="169"/>
      <c r="E36" s="169"/>
      <c r="F36" s="169"/>
      <c r="G36" s="169"/>
    </row>
    <row r="37" spans="2:7" ht="12.75">
      <c r="B37" s="169"/>
      <c r="C37" s="169"/>
      <c r="D37" s="169"/>
      <c r="E37" s="169"/>
      <c r="F37" s="169"/>
      <c r="G37" s="169"/>
    </row>
    <row r="38" spans="2:7" ht="12.75">
      <c r="B38" s="169"/>
      <c r="C38" s="169"/>
      <c r="D38" s="169"/>
      <c r="E38" s="169"/>
      <c r="F38" s="169"/>
      <c r="G38" s="169"/>
    </row>
    <row r="39" spans="2:7" ht="12.75">
      <c r="B39" s="169"/>
      <c r="C39" s="169"/>
      <c r="D39" s="169"/>
      <c r="E39" s="169"/>
      <c r="F39" s="169"/>
      <c r="G39" s="169"/>
    </row>
    <row r="40" spans="2:7" ht="12.75">
      <c r="B40" s="169"/>
      <c r="C40" s="169"/>
      <c r="D40" s="169"/>
      <c r="E40" s="169"/>
      <c r="F40" s="169"/>
      <c r="G40" s="169"/>
    </row>
    <row r="41" spans="2:7" ht="12.75">
      <c r="B41" s="169"/>
      <c r="C41" s="169"/>
      <c r="D41" s="169"/>
      <c r="E41" s="169"/>
      <c r="F41" s="169"/>
      <c r="G41" s="169"/>
    </row>
    <row r="42" spans="2:7" ht="12.75">
      <c r="B42" s="169"/>
      <c r="C42" s="169"/>
      <c r="D42" s="169"/>
      <c r="E42" s="169"/>
      <c r="F42" s="169"/>
      <c r="G42" s="169"/>
    </row>
    <row r="43" spans="2:7" ht="12.75">
      <c r="B43" s="169"/>
      <c r="C43" s="169"/>
      <c r="D43" s="169"/>
      <c r="E43" s="169"/>
      <c r="F43" s="169"/>
      <c r="G43" s="169"/>
    </row>
    <row r="44" spans="2:7" ht="12.75">
      <c r="B44" s="169"/>
      <c r="C44" s="169"/>
      <c r="D44" s="169"/>
      <c r="E44" s="169"/>
      <c r="F44" s="169"/>
      <c r="G44" s="169"/>
    </row>
    <row r="45" spans="2:7" ht="12.75">
      <c r="B45" s="169"/>
      <c r="C45" s="169"/>
      <c r="D45" s="169"/>
      <c r="E45" s="169"/>
      <c r="F45" s="169"/>
      <c r="G45" s="169"/>
    </row>
    <row r="46" spans="2:7" ht="12.75">
      <c r="B46" s="169"/>
      <c r="C46" s="169"/>
      <c r="D46" s="169"/>
      <c r="E46" s="169"/>
      <c r="F46" s="169"/>
      <c r="G46" s="169"/>
    </row>
    <row r="47" spans="2:7" ht="12.75">
      <c r="B47" s="169"/>
      <c r="C47" s="169"/>
      <c r="D47" s="169"/>
      <c r="E47" s="169"/>
      <c r="F47" s="169"/>
      <c r="G47" s="169"/>
    </row>
    <row r="48" spans="2:7" ht="12.75">
      <c r="B48" s="169"/>
      <c r="C48" s="169"/>
      <c r="D48" s="169"/>
      <c r="E48" s="169"/>
      <c r="F48" s="169"/>
      <c r="G48" s="169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1"/>
  <sheetViews>
    <sheetView tabSelected="1" zoomScalePageLayoutView="0" workbookViewId="0" topLeftCell="A1">
      <selection activeCell="B20" sqref="B20:I21"/>
    </sheetView>
  </sheetViews>
  <sheetFormatPr defaultColWidth="11.421875" defaultRowHeight="12.75"/>
  <cols>
    <col min="1" max="1" width="22.421875" style="0" customWidth="1"/>
    <col min="2" max="4" width="11.7109375" style="0" customWidth="1"/>
    <col min="5" max="5" width="13.8515625" style="0" customWidth="1"/>
    <col min="6" max="6" width="12.28125" style="0" customWidth="1"/>
    <col min="7" max="9" width="11.7109375" style="0" customWidth="1"/>
  </cols>
  <sheetData>
    <row r="3" ht="12.75">
      <c r="A3" s="89" t="s">
        <v>62</v>
      </c>
    </row>
    <row r="5" spans="1:9" ht="12.75">
      <c r="A5" s="50" t="s">
        <v>13</v>
      </c>
      <c r="B5" s="51"/>
      <c r="C5" s="51"/>
      <c r="D5" s="49"/>
      <c r="E5" s="51"/>
      <c r="F5" s="51"/>
      <c r="G5" s="51"/>
      <c r="H5" s="51"/>
      <c r="I5" s="49"/>
    </row>
    <row r="6" spans="1:9" ht="12.75">
      <c r="A6" s="2" t="s">
        <v>98</v>
      </c>
      <c r="B6" s="184"/>
      <c r="C6" s="185"/>
      <c r="D6" s="185"/>
      <c r="E6" s="185"/>
      <c r="F6" s="185"/>
      <c r="G6" s="185"/>
      <c r="H6" s="185"/>
      <c r="I6" s="185"/>
    </row>
    <row r="7" spans="1:9" ht="12.75">
      <c r="A7" s="183"/>
      <c r="B7" s="52"/>
      <c r="C7" s="51"/>
      <c r="D7" s="51"/>
      <c r="E7" s="51"/>
      <c r="F7" s="51"/>
      <c r="G7" s="51"/>
      <c r="H7" s="51"/>
      <c r="I7" s="187"/>
    </row>
    <row r="8" spans="1:9" ht="12.75">
      <c r="A8" s="78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58" t="s">
        <v>85</v>
      </c>
      <c r="G8" s="58" t="s">
        <v>6</v>
      </c>
      <c r="H8" s="58" t="s">
        <v>7</v>
      </c>
      <c r="I8" s="188" t="s">
        <v>84</v>
      </c>
    </row>
    <row r="9" spans="1:9" ht="12.75">
      <c r="A9" s="186"/>
      <c r="B9" s="185"/>
      <c r="C9" s="185"/>
      <c r="D9" s="185"/>
      <c r="E9" s="185"/>
      <c r="F9" s="185"/>
      <c r="G9" s="185"/>
      <c r="H9" s="185"/>
      <c r="I9" s="189"/>
    </row>
    <row r="10" spans="1:9" ht="12.75">
      <c r="A10" s="85" t="str">
        <f>'F-N° Seg Contrat'!A10</f>
        <v>AIG</v>
      </c>
      <c r="B10" s="173" t="str">
        <f>IF('F-N° Seg Contrat'!B10=0,"   ---",'G-Prima Tot x Tip V'!B10/'F-N° Seg Contrat'!B10*1000)</f>
        <v>   ---</v>
      </c>
      <c r="C10" s="173" t="str">
        <f>IF('F-N° Seg Contrat'!C10=0,"   ---",'G-Prima Tot x Tip V'!C10/'F-N° Seg Contrat'!C10*1000)</f>
        <v>   ---</v>
      </c>
      <c r="D10" s="173" t="str">
        <f>IF('F-N° Seg Contrat'!D10=0,"   ---",'G-Prima Tot x Tip V'!D10/'F-N° Seg Contrat'!D10*1000)</f>
        <v>   ---</v>
      </c>
      <c r="E10" s="173" t="str">
        <f>IF('F-N° Seg Contrat'!E10=0,"   ---",'G-Prima Tot x Tip V'!E10/'F-N° Seg Contrat'!E10*1000)</f>
        <v>   ---</v>
      </c>
      <c r="F10" s="173" t="str">
        <f>IF('F-N° Seg Contrat'!F10=0,"   ---",'G-Prima Tot x Tip V'!F10/'F-N° Seg Contrat'!F10*1000)</f>
        <v>   ---</v>
      </c>
      <c r="G10" s="173" t="str">
        <f>IF('F-N° Seg Contrat'!G10=0,"   ---",'G-Prima Tot x Tip V'!G10/'F-N° Seg Contrat'!G10*1000)</f>
        <v>   ---</v>
      </c>
      <c r="H10" s="173" t="str">
        <f>IF('F-N° Seg Contrat'!H10=0,"   ---",'G-Prima Tot x Tip V'!H10/'F-N° Seg Contrat'!H10*1000)</f>
        <v>   ---</v>
      </c>
      <c r="I10" s="179" t="str">
        <f>IF('F-N° Seg Contrat'!I10=0,"   ---",'G-Prima Tot x Tip V'!I10/'F-N° Seg Contrat'!I10*1000)</f>
        <v>   ---</v>
      </c>
    </row>
    <row r="11" spans="1:9" ht="12.75">
      <c r="A11" s="85" t="str">
        <f>'F-N° Seg Contrat'!A11</f>
        <v>Bci</v>
      </c>
      <c r="B11" s="173">
        <f>IF('F-N° Seg Contrat'!B11=0,"   ---",'G-Prima Tot x Tip V'!B11/'F-N° Seg Contrat'!B11*1000)</f>
        <v>6727.5799520789105</v>
      </c>
      <c r="C11" s="173">
        <f>IF('F-N° Seg Contrat'!C11=0,"   ---",'G-Prima Tot x Tip V'!C11/'F-N° Seg Contrat'!C11*1000)</f>
        <v>10505.268720438658</v>
      </c>
      <c r="D11" s="173">
        <f>IF('F-N° Seg Contrat'!D11=0,"   ---",'G-Prima Tot x Tip V'!D11/'F-N° Seg Contrat'!D11*1000)</f>
        <v>21188.68538401179</v>
      </c>
      <c r="E11" s="173">
        <f>IF('F-N° Seg Contrat'!E11=0,"   ---",'G-Prima Tot x Tip V'!E11/'F-N° Seg Contrat'!E11*1000)</f>
        <v>47910.278105942074</v>
      </c>
      <c r="F11" s="173">
        <f>IF('F-N° Seg Contrat'!F11=0,"   ---",'G-Prima Tot x Tip V'!F11/'F-N° Seg Contrat'!F11*1000)</f>
        <v>38689.36208689363</v>
      </c>
      <c r="G11" s="173">
        <f>IF('F-N° Seg Contrat'!G11=0,"   ---",'G-Prima Tot x Tip V'!G11/'F-N° Seg Contrat'!G11*1000)</f>
        <v>21681.96944486462</v>
      </c>
      <c r="H11" s="173">
        <f>IF('F-N° Seg Contrat'!H11=0,"   ---",'G-Prima Tot x Tip V'!H11/'F-N° Seg Contrat'!H11*1000)</f>
        <v>8231.993374153282</v>
      </c>
      <c r="I11" s="179">
        <f>IF('F-N° Seg Contrat'!I11=0,"   ---",'G-Prima Tot x Tip V'!I11/'F-N° Seg Contrat'!I11*1000)</f>
        <v>10789.852572291797</v>
      </c>
    </row>
    <row r="12" spans="1:9" ht="12.75">
      <c r="A12" s="85" t="str">
        <f>'F-N° Seg Contrat'!A12</f>
        <v>BNP PARIBAS CARDIF</v>
      </c>
      <c r="B12" s="173">
        <f>IF('F-N° Seg Contrat'!B12=0,"   ---",'G-Prima Tot x Tip V'!B12/'F-N° Seg Contrat'!B12*1000)</f>
        <v>4837.543053960965</v>
      </c>
      <c r="C12" s="173">
        <f>IF('F-N° Seg Contrat'!C12=0,"   ---",'G-Prima Tot x Tip V'!C12/'F-N° Seg Contrat'!C12*1000)</f>
        <v>8119.461077844312</v>
      </c>
      <c r="D12" s="173" t="str">
        <f>IF('F-N° Seg Contrat'!D12=0,"   ---",'G-Prima Tot x Tip V'!D12/'F-N° Seg Contrat'!D12*1000)</f>
        <v>   ---</v>
      </c>
      <c r="E12" s="173" t="str">
        <f>IF('F-N° Seg Contrat'!E12=0,"   ---",'G-Prima Tot x Tip V'!E12/'F-N° Seg Contrat'!E12*1000)</f>
        <v>   ---</v>
      </c>
      <c r="F12" s="173">
        <f>IF('F-N° Seg Contrat'!F12=0,"   ---",'G-Prima Tot x Tip V'!F12/'F-N° Seg Contrat'!F12*1000)</f>
        <v>14171.985815602837</v>
      </c>
      <c r="G12" s="173" t="str">
        <f>IF('F-N° Seg Contrat'!G12=0,"   ---",'G-Prima Tot x Tip V'!G12/'F-N° Seg Contrat'!G12*1000)</f>
        <v>   ---</v>
      </c>
      <c r="H12" s="173">
        <f>IF('F-N° Seg Contrat'!H12=0,"   ---",'G-Prima Tot x Tip V'!H12/'F-N° Seg Contrat'!H12*1000)</f>
        <v>5104</v>
      </c>
      <c r="I12" s="179">
        <f>IF('F-N° Seg Contrat'!I12=0,"   ---",'G-Prima Tot x Tip V'!I12/'F-N° Seg Contrat'!I12*1000)</f>
        <v>5206.281891370904</v>
      </c>
    </row>
    <row r="13" spans="1:9" ht="12.75">
      <c r="A13" s="85" t="str">
        <f>'F-N° Seg Contrat'!A13</f>
        <v>Bupa</v>
      </c>
      <c r="B13" s="173" t="str">
        <f>IF('F-N° Seg Contrat'!B13=0,"   ---",'G-Prima Tot x Tip V'!B13/'F-N° Seg Contrat'!B13*1000)</f>
        <v>   ---</v>
      </c>
      <c r="C13" s="173" t="str">
        <f>IF('F-N° Seg Contrat'!C13=0,"   ---",'G-Prima Tot x Tip V'!C13/'F-N° Seg Contrat'!C13*1000)</f>
        <v>   ---</v>
      </c>
      <c r="D13" s="173" t="str">
        <f>IF('F-N° Seg Contrat'!D13=0,"   ---",'G-Prima Tot x Tip V'!D13/'F-N° Seg Contrat'!D13*1000)</f>
        <v>   ---</v>
      </c>
      <c r="E13" s="173" t="str">
        <f>IF('F-N° Seg Contrat'!E13=0,"   ---",'G-Prima Tot x Tip V'!E13/'F-N° Seg Contrat'!E13*1000)</f>
        <v>   ---</v>
      </c>
      <c r="F13" s="173" t="str">
        <f>IF('F-N° Seg Contrat'!F13=0,"   ---",'G-Prima Tot x Tip V'!F13/'F-N° Seg Contrat'!F13*1000)</f>
        <v>   ---</v>
      </c>
      <c r="G13" s="173" t="str">
        <f>IF('F-N° Seg Contrat'!G13=0,"   ---",'G-Prima Tot x Tip V'!G13/'F-N° Seg Contrat'!G13*1000)</f>
        <v>   ---</v>
      </c>
      <c r="H13" s="173" t="str">
        <f>IF('F-N° Seg Contrat'!H13=0,"   ---",'G-Prima Tot x Tip V'!H13/'F-N° Seg Contrat'!H13*1000)</f>
        <v>   ---</v>
      </c>
      <c r="I13" s="179" t="str">
        <f>IF('F-N° Seg Contrat'!I13=0,"   ---",'G-Prima Tot x Tip V'!I13/'F-N° Seg Contrat'!I13*1000)</f>
        <v>   ---</v>
      </c>
    </row>
    <row r="14" spans="1:9" ht="12.75">
      <c r="A14" s="85" t="str">
        <f>'F-N° Seg Contrat'!A14</f>
        <v>Chilena Consolidada</v>
      </c>
      <c r="B14" s="173">
        <f>IF('F-N° Seg Contrat'!B14=0,"   ---",'G-Prima Tot x Tip V'!B14/'F-N° Seg Contrat'!B14*1000)</f>
        <v>5719.006524942118</v>
      </c>
      <c r="C14" s="173">
        <f>IF('F-N° Seg Contrat'!C14=0,"   ---",'G-Prima Tot x Tip V'!C14/'F-N° Seg Contrat'!C14*1000)</f>
        <v>7292.370020256583</v>
      </c>
      <c r="D14" s="173" t="str">
        <f>IF('F-N° Seg Contrat'!D14=0,"   ---",'G-Prima Tot x Tip V'!D14/'F-N° Seg Contrat'!D14*1000)</f>
        <v>   ---</v>
      </c>
      <c r="E14" s="173" t="str">
        <f>IF('F-N° Seg Contrat'!E14=0,"   ---",'G-Prima Tot x Tip V'!E14/'F-N° Seg Contrat'!E14*1000)</f>
        <v>   ---</v>
      </c>
      <c r="F14" s="173">
        <f>IF('F-N° Seg Contrat'!F14=0,"   ---",'G-Prima Tot x Tip V'!F14/'F-N° Seg Contrat'!F14*1000)</f>
        <v>31354.31654676259</v>
      </c>
      <c r="G14" s="173" t="str">
        <f>IF('F-N° Seg Contrat'!G14=0,"   ---",'G-Prima Tot x Tip V'!G14/'F-N° Seg Contrat'!G14*1000)</f>
        <v>   ---</v>
      </c>
      <c r="H14" s="173">
        <f>IF('F-N° Seg Contrat'!H14=0,"   ---",'G-Prima Tot x Tip V'!H14/'F-N° Seg Contrat'!H14*1000)</f>
        <v>5745.358090185676</v>
      </c>
      <c r="I14" s="179">
        <f>IF('F-N° Seg Contrat'!I14=0,"   ---",'G-Prima Tot x Tip V'!I14/'F-N° Seg Contrat'!I14*1000)</f>
        <v>8034.891835310537</v>
      </c>
    </row>
    <row r="15" spans="1:9" ht="12.75">
      <c r="A15" s="85" t="str">
        <f>'F-N° Seg Contrat'!A15</f>
        <v>Chubb</v>
      </c>
      <c r="B15" s="173" t="str">
        <f>IF('F-N° Seg Contrat'!B15=0,"   ---",'G-Prima Tot x Tip V'!B15/'F-N° Seg Contrat'!B15*1000)</f>
        <v>   ---</v>
      </c>
      <c r="C15" s="173" t="str">
        <f>IF('F-N° Seg Contrat'!C15=0,"   ---",'G-Prima Tot x Tip V'!C15/'F-N° Seg Contrat'!C15*1000)</f>
        <v>   ---</v>
      </c>
      <c r="D15" s="173" t="str">
        <f>IF('F-N° Seg Contrat'!D15=0,"   ---",'G-Prima Tot x Tip V'!D15/'F-N° Seg Contrat'!D15*1000)</f>
        <v>   ---</v>
      </c>
      <c r="E15" s="173">
        <f>IF('F-N° Seg Contrat'!E15=0,"   ---",'G-Prima Tot x Tip V'!E15/'F-N° Seg Contrat'!E15*1000)</f>
        <v>163348.1101259916</v>
      </c>
      <c r="F15" s="173" t="str">
        <f>IF('F-N° Seg Contrat'!F15=0,"   ---",'G-Prima Tot x Tip V'!F15/'F-N° Seg Contrat'!F15*1000)</f>
        <v>   ---</v>
      </c>
      <c r="G15" s="173" t="str">
        <f>IF('F-N° Seg Contrat'!G15=0,"   ---",'G-Prima Tot x Tip V'!G15/'F-N° Seg Contrat'!G15*1000)</f>
        <v>   ---</v>
      </c>
      <c r="H15" s="173" t="str">
        <f>IF('F-N° Seg Contrat'!H15=0,"   ---",'G-Prima Tot x Tip V'!H15/'F-N° Seg Contrat'!H15*1000)</f>
        <v>   ---</v>
      </c>
      <c r="I15" s="179">
        <f>IF('F-N° Seg Contrat'!I15=0,"   ---",'G-Prima Tot x Tip V'!I15/'F-N° Seg Contrat'!I15*1000)</f>
        <v>163348.1101259916</v>
      </c>
    </row>
    <row r="16" spans="1:9" ht="12.75">
      <c r="A16" s="85" t="str">
        <f>'F-N° Seg Contrat'!A16</f>
        <v>Consorcio Nacional</v>
      </c>
      <c r="B16" s="173">
        <f>IF('F-N° Seg Contrat'!B16=0,"   ---",'G-Prima Tot x Tip V'!B16/'F-N° Seg Contrat'!B16*1000)</f>
        <v>7400.558491756725</v>
      </c>
      <c r="C16" s="173">
        <f>IF('F-N° Seg Contrat'!C16=0,"   ---",'G-Prima Tot x Tip V'!C16/'F-N° Seg Contrat'!C16*1000)</f>
        <v>7782.676923909416</v>
      </c>
      <c r="D16" s="173">
        <f>IF('F-N° Seg Contrat'!D16=0,"   ---",'G-Prima Tot x Tip V'!D16/'F-N° Seg Contrat'!D16*1000)</f>
        <v>21205.03925506664</v>
      </c>
      <c r="E16" s="173">
        <f>IF('F-N° Seg Contrat'!E16=0,"   ---",'G-Prima Tot x Tip V'!E16/'F-N° Seg Contrat'!E16*1000)</f>
        <v>24055.91703944693</v>
      </c>
      <c r="F16" s="173">
        <f>IF('F-N° Seg Contrat'!F16=0,"   ---",'G-Prima Tot x Tip V'!F16/'F-N° Seg Contrat'!F16*1000)</f>
        <v>34785.162729508666</v>
      </c>
      <c r="G16" s="173">
        <f>IF('F-N° Seg Contrat'!G16=0,"   ---",'G-Prima Tot x Tip V'!G16/'F-N° Seg Contrat'!G16*1000)</f>
        <v>20083.06277056277</v>
      </c>
      <c r="H16" s="173">
        <f>IF('F-N° Seg Contrat'!H16=0,"   ---",'G-Prima Tot x Tip V'!H16/'F-N° Seg Contrat'!H16*1000)</f>
        <v>7197.332817935833</v>
      </c>
      <c r="I16" s="179">
        <f>IF('F-N° Seg Contrat'!I16=0,"   ---",'G-Prima Tot x Tip V'!I16/'F-N° Seg Contrat'!I16*1000)</f>
        <v>8641.246818895903</v>
      </c>
    </row>
    <row r="17" spans="1:9" ht="12.75">
      <c r="A17" s="85" t="str">
        <f>'F-N° Seg Contrat'!A17</f>
        <v>HDI</v>
      </c>
      <c r="B17" s="173">
        <f>IF('F-N° Seg Contrat'!B17=0,"   ---",'G-Prima Tot x Tip V'!B17/'F-N° Seg Contrat'!B17*1000)</f>
        <v>6670.417219551457</v>
      </c>
      <c r="C17" s="173">
        <f>IF('F-N° Seg Contrat'!C17=0,"   ---",'G-Prima Tot x Tip V'!C17/'F-N° Seg Contrat'!C17*1000)</f>
        <v>7885.037830937596</v>
      </c>
      <c r="D17" s="173">
        <f>IF('F-N° Seg Contrat'!D17=0,"   ---",'G-Prima Tot x Tip V'!D17/'F-N° Seg Contrat'!D17*1000)</f>
        <v>17428.168019767032</v>
      </c>
      <c r="E17" s="173">
        <f>IF('F-N° Seg Contrat'!E17=0,"   ---",'G-Prima Tot x Tip V'!E17/'F-N° Seg Contrat'!E17*1000)</f>
        <v>62560.702735774845</v>
      </c>
      <c r="F17" s="173">
        <f>IF('F-N° Seg Contrat'!F17=0,"   ---",'G-Prima Tot x Tip V'!F17/'F-N° Seg Contrat'!F17*1000)</f>
        <v>29941.55844155844</v>
      </c>
      <c r="G17" s="173">
        <f>IF('F-N° Seg Contrat'!G17=0,"   ---",'G-Prima Tot x Tip V'!G17/'F-N° Seg Contrat'!G17*1000)</f>
        <v>21262.295081967215</v>
      </c>
      <c r="H17" s="173">
        <f>IF('F-N° Seg Contrat'!H17=0,"   ---",'G-Prima Tot x Tip V'!H17/'F-N° Seg Contrat'!H17*1000)</f>
        <v>9148.243859064132</v>
      </c>
      <c r="I17" s="179">
        <f>IF('F-N° Seg Contrat'!I17=0,"   ---",'G-Prima Tot x Tip V'!I17/'F-N° Seg Contrat'!I17*1000)</f>
        <v>9980.941211410423</v>
      </c>
    </row>
    <row r="18" spans="1:9" ht="12.75">
      <c r="A18" s="85" t="str">
        <f>'F-N° Seg Contrat'!A18</f>
        <v>Liberty</v>
      </c>
      <c r="B18" s="173">
        <f>IF('F-N° Seg Contrat'!B18=0,"   ---",'G-Prima Tot x Tip V'!B18/'F-N° Seg Contrat'!B18*1000)</f>
        <v>9467.239651090875</v>
      </c>
      <c r="C18" s="173">
        <f>IF('F-N° Seg Contrat'!C18=0,"   ---",'G-Prima Tot x Tip V'!C18/'F-N° Seg Contrat'!C18*1000)</f>
        <v>9777.193826853807</v>
      </c>
      <c r="D18" s="173">
        <f>IF('F-N° Seg Contrat'!D18=0,"   ---",'G-Prima Tot x Tip V'!D18/'F-N° Seg Contrat'!D18*1000)</f>
        <v>18169.73125884017</v>
      </c>
      <c r="E18" s="173">
        <f>IF('F-N° Seg Contrat'!E18=0,"   ---",'G-Prima Tot x Tip V'!E18/'F-N° Seg Contrat'!E18*1000)</f>
        <v>54406.76949228808</v>
      </c>
      <c r="F18" s="173">
        <f>IF('F-N° Seg Contrat'!F18=0,"   ---",'G-Prima Tot x Tip V'!F18/'F-N° Seg Contrat'!F18*1000)</f>
        <v>39049.322709163345</v>
      </c>
      <c r="G18" s="173">
        <f>IF('F-N° Seg Contrat'!G18=0,"   ---",'G-Prima Tot x Tip V'!G18/'F-N° Seg Contrat'!G18*1000)</f>
        <v>18761.151792747325</v>
      </c>
      <c r="H18" s="173">
        <f>IF('F-N° Seg Contrat'!H18=0,"   ---",'G-Prima Tot x Tip V'!H18/'F-N° Seg Contrat'!H18*1000)</f>
        <v>9685.131518520278</v>
      </c>
      <c r="I18" s="179">
        <f>IF('F-N° Seg Contrat'!I18=0,"   ---",'G-Prima Tot x Tip V'!I18/'F-N° Seg Contrat'!I18*1000)</f>
        <v>13786.628429131288</v>
      </c>
    </row>
    <row r="19" spans="1:9" ht="12.75">
      <c r="A19" s="85" t="str">
        <f>'F-N° Seg Contrat'!A19</f>
        <v>Mapfre</v>
      </c>
      <c r="B19" s="173">
        <f>IF('F-N° Seg Contrat'!B19=0,"   ---",'G-Prima Tot x Tip V'!B19/'F-N° Seg Contrat'!B19*1000)</f>
        <v>8279.837167704927</v>
      </c>
      <c r="C19" s="173">
        <f>IF('F-N° Seg Contrat'!C19=0,"   ---",'G-Prima Tot x Tip V'!C19/'F-N° Seg Contrat'!C19*1000)</f>
        <v>9513.01473788212</v>
      </c>
      <c r="D19" s="173">
        <f>IF('F-N° Seg Contrat'!D19=0,"   ---",'G-Prima Tot x Tip V'!D19/'F-N° Seg Contrat'!D19*1000)</f>
        <v>14723.8988471151</v>
      </c>
      <c r="E19" s="173">
        <f>IF('F-N° Seg Contrat'!E19=0,"   ---",'G-Prima Tot x Tip V'!E19/'F-N° Seg Contrat'!E19*1000)</f>
        <v>88115.69459172853</v>
      </c>
      <c r="F19" s="173">
        <f>IF('F-N° Seg Contrat'!F19=0,"   ---",'G-Prima Tot x Tip V'!F19/'F-N° Seg Contrat'!F19*1000)</f>
        <v>31209.59541430282</v>
      </c>
      <c r="G19" s="173">
        <f>IF('F-N° Seg Contrat'!G19=0,"   ---",'G-Prima Tot x Tip V'!G19/'F-N° Seg Contrat'!G19*1000)</f>
        <v>22073.64964481973</v>
      </c>
      <c r="H19" s="173">
        <f>IF('F-N° Seg Contrat'!H19=0,"   ---",'G-Prima Tot x Tip V'!H19/'F-N° Seg Contrat'!H19*1000)</f>
        <v>10289.467110741049</v>
      </c>
      <c r="I19" s="179">
        <f>IF('F-N° Seg Contrat'!I19=0,"   ---",'G-Prima Tot x Tip V'!I19/'F-N° Seg Contrat'!I19*1000)</f>
        <v>16459.732890887193</v>
      </c>
    </row>
    <row r="20" spans="1:9" ht="12.75">
      <c r="A20" s="85" t="str">
        <f>'F-N° Seg Contrat'!A20</f>
        <v>Mutual de Seguros</v>
      </c>
      <c r="B20" s="173" t="str">
        <f>IF('F-N° Seg Contrat'!B20=0,"   ---",'G-Prima Tot x Tip V'!B20/'F-N° Seg Contrat'!B20*1000)</f>
        <v>   ---</v>
      </c>
      <c r="C20" s="173" t="str">
        <f>IF('F-N° Seg Contrat'!C20=0,"   ---",'G-Prima Tot x Tip V'!C20/'F-N° Seg Contrat'!C20*1000)</f>
        <v>   ---</v>
      </c>
      <c r="D20" s="173" t="str">
        <f>IF('F-N° Seg Contrat'!D20=0,"   ---",'G-Prima Tot x Tip V'!D20/'F-N° Seg Contrat'!D20*1000)</f>
        <v>   ---</v>
      </c>
      <c r="E20" s="173" t="str">
        <f>IF('F-N° Seg Contrat'!E20=0,"   ---",'G-Prima Tot x Tip V'!E20/'F-N° Seg Contrat'!E20*1000)</f>
        <v>   ---</v>
      </c>
      <c r="F20" s="173" t="str">
        <f>IF('F-N° Seg Contrat'!F20=0,"   ---",'G-Prima Tot x Tip V'!F20/'F-N° Seg Contrat'!F20*1000)</f>
        <v>   ---</v>
      </c>
      <c r="G20" s="173" t="str">
        <f>IF('F-N° Seg Contrat'!G20=0,"   ---",'G-Prima Tot x Tip V'!G20/'F-N° Seg Contrat'!G20*1000)</f>
        <v>   ---</v>
      </c>
      <c r="H20" s="173" t="str">
        <f>IF('F-N° Seg Contrat'!H20=0,"   ---",'G-Prima Tot x Tip V'!H20/'F-N° Seg Contrat'!H20*1000)</f>
        <v>   ---</v>
      </c>
      <c r="I20" s="179" t="str">
        <f>IF('F-N° Seg Contrat'!I20=0,"   ---",'G-Prima Tot x Tip V'!I20/'F-N° Seg Contrat'!I20*1000)</f>
        <v>   ---</v>
      </c>
    </row>
    <row r="21" spans="1:9" ht="12.75">
      <c r="A21" s="85" t="str">
        <f>'F-N° Seg Contrat'!A21</f>
        <v>Porvenir</v>
      </c>
      <c r="B21" s="173">
        <f>IF('F-N° Seg Contrat'!B21=0,"   ---",'G-Prima Tot x Tip V'!B21/'F-N° Seg Contrat'!B21*1000)</f>
        <v>9160.111293790313</v>
      </c>
      <c r="C21" s="173">
        <f>IF('F-N° Seg Contrat'!C21=0,"   ---",'G-Prima Tot x Tip V'!C21/'F-N° Seg Contrat'!C21*1000)</f>
        <v>10730.820105820107</v>
      </c>
      <c r="D21" s="173">
        <f>IF('F-N° Seg Contrat'!D21=0,"   ---",'G-Prima Tot x Tip V'!D21/'F-N° Seg Contrat'!D21*1000)</f>
        <v>15766.768292682927</v>
      </c>
      <c r="E21" s="173" t="str">
        <f>IF('F-N° Seg Contrat'!E21=0,"   ---",'G-Prima Tot x Tip V'!E21/'F-N° Seg Contrat'!E21*1000)</f>
        <v>   ---</v>
      </c>
      <c r="F21" s="173">
        <f>IF('F-N° Seg Contrat'!F21=0,"   ---",'G-Prima Tot x Tip V'!F21/'F-N° Seg Contrat'!F21*1000)</f>
        <v>32500</v>
      </c>
      <c r="G21" s="173" t="str">
        <f>IF('F-N° Seg Contrat'!G21=0,"   ---",'G-Prima Tot x Tip V'!G21/'F-N° Seg Contrat'!G21*1000)</f>
        <v>   ---</v>
      </c>
      <c r="H21" s="173">
        <f>IF('F-N° Seg Contrat'!H21=0,"   ---",'G-Prima Tot x Tip V'!H21/'F-N° Seg Contrat'!H21*1000)</f>
        <v>20685.714285714286</v>
      </c>
      <c r="I21" s="179">
        <f>IF('F-N° Seg Contrat'!I21=0,"   ---",'G-Prima Tot x Tip V'!I21/'F-N° Seg Contrat'!I21*1000)</f>
        <v>10281.082082638504</v>
      </c>
    </row>
    <row r="22" spans="1:9" ht="12.75">
      <c r="A22" s="85" t="str">
        <f>'F-N° Seg Contrat'!A22</f>
        <v>Renta Nacional</v>
      </c>
      <c r="B22" s="173" t="str">
        <f>IF('F-N° Seg Contrat'!B22=0,"   ---",'G-Prima Tot x Tip V'!B22/'F-N° Seg Contrat'!B22*1000)</f>
        <v>   ---</v>
      </c>
      <c r="C22" s="173" t="str">
        <f>IF('F-N° Seg Contrat'!C22=0,"   ---",'G-Prima Tot x Tip V'!C22/'F-N° Seg Contrat'!C22*1000)</f>
        <v>   ---</v>
      </c>
      <c r="D22" s="173" t="str">
        <f>IF('F-N° Seg Contrat'!D22=0,"   ---",'G-Prima Tot x Tip V'!D22/'F-N° Seg Contrat'!D22*1000)</f>
        <v>   ---</v>
      </c>
      <c r="E22" s="173" t="str">
        <f>IF('F-N° Seg Contrat'!E22=0,"   ---",'G-Prima Tot x Tip V'!E22/'F-N° Seg Contrat'!E22*1000)</f>
        <v>   ---</v>
      </c>
      <c r="F22" s="173" t="str">
        <f>IF('F-N° Seg Contrat'!F22=0,"   ---",'G-Prima Tot x Tip V'!F22/'F-N° Seg Contrat'!F22*1000)</f>
        <v>   ---</v>
      </c>
      <c r="G22" s="173" t="str">
        <f>IF('F-N° Seg Contrat'!G22=0,"   ---",'G-Prima Tot x Tip V'!G22/'F-N° Seg Contrat'!G22*1000)</f>
        <v>   ---</v>
      </c>
      <c r="H22" s="173" t="str">
        <f>IF('F-N° Seg Contrat'!H22=0,"   ---",'G-Prima Tot x Tip V'!H22/'F-N° Seg Contrat'!H22*1000)</f>
        <v>   ---</v>
      </c>
      <c r="I22" s="179" t="str">
        <f>IF('F-N° Seg Contrat'!I22=0,"   ---",'G-Prima Tot x Tip V'!I22/'F-N° Seg Contrat'!I22*1000)</f>
        <v>   ---</v>
      </c>
    </row>
    <row r="23" spans="1:9" ht="12.75">
      <c r="A23" s="85" t="str">
        <f>'F-N° Seg Contrat'!A23</f>
        <v>Suramericana</v>
      </c>
      <c r="B23" s="173">
        <f>IF('F-N° Seg Contrat'!B23=0,"   ---",'G-Prima Tot x Tip V'!B23/'F-N° Seg Contrat'!B23*1000)</f>
        <v>4919.895255670093</v>
      </c>
      <c r="C23" s="173">
        <f>IF('F-N° Seg Contrat'!C23=0,"   ---",'G-Prima Tot x Tip V'!C23/'F-N° Seg Contrat'!C23*1000)</f>
        <v>8239.840442852492</v>
      </c>
      <c r="D23" s="173">
        <f>IF('F-N° Seg Contrat'!D23=0,"   ---",'G-Prima Tot x Tip V'!D23/'F-N° Seg Contrat'!D23*1000)</f>
        <v>18025.638549563035</v>
      </c>
      <c r="E23" s="173">
        <f>IF('F-N° Seg Contrat'!E23=0,"   ---",'G-Prima Tot x Tip V'!E23/'F-N° Seg Contrat'!E23*1000)</f>
        <v>18742.12598425197</v>
      </c>
      <c r="F23" s="173">
        <f>IF('F-N° Seg Contrat'!F23=0,"   ---",'G-Prima Tot x Tip V'!F23/'F-N° Seg Contrat'!F23*1000)</f>
        <v>31855.777942508856</v>
      </c>
      <c r="G23" s="173">
        <f>IF('F-N° Seg Contrat'!G23=0,"   ---",'G-Prima Tot x Tip V'!G23/'F-N° Seg Contrat'!G23*1000)</f>
        <v>18823.207256546295</v>
      </c>
      <c r="H23" s="173">
        <f>IF('F-N° Seg Contrat'!H23=0,"   ---",'G-Prima Tot x Tip V'!H23/'F-N° Seg Contrat'!H23*1000)</f>
        <v>5175.98903674853</v>
      </c>
      <c r="I23" s="179">
        <f>IF('F-N° Seg Contrat'!I23=0,"   ---",'G-Prima Tot x Tip V'!I23/'F-N° Seg Contrat'!I23*1000)</f>
        <v>5783.950276337278</v>
      </c>
    </row>
    <row r="24" spans="1:10" ht="12.75">
      <c r="A24" s="85" t="str">
        <f>'F-N° Seg Contrat'!A24</f>
        <v>Zenit</v>
      </c>
      <c r="B24" s="173">
        <f>IF('F-N° Seg Contrat'!B24=0,"   ---",'G-Prima Tot x Tip V'!B24/'F-N° Seg Contrat'!B24*1000)</f>
        <v>4967.643564233575</v>
      </c>
      <c r="C24" s="173">
        <f>IF('F-N° Seg Contrat'!C24=0,"   ---",'G-Prima Tot x Tip V'!C24/'F-N° Seg Contrat'!C24*1000)</f>
        <v>8555.776181685618</v>
      </c>
      <c r="D24" s="173" t="str">
        <f>IF('F-N° Seg Contrat'!D24=0,"   ---",'G-Prima Tot x Tip V'!D24/'F-N° Seg Contrat'!D24*1000)</f>
        <v>   ---</v>
      </c>
      <c r="E24" s="173">
        <f>IF('F-N° Seg Contrat'!E24=0,"   ---",'G-Prima Tot x Tip V'!E24/'F-N° Seg Contrat'!E24*1000)</f>
        <v>14604.479901810371</v>
      </c>
      <c r="F24" s="173">
        <f>IF('F-N° Seg Contrat'!F24=0,"   ---",'G-Prima Tot x Tip V'!F24/'F-N° Seg Contrat'!F24*1000)</f>
        <v>32871.98377108691</v>
      </c>
      <c r="G24" s="173" t="str">
        <f>IF('F-N° Seg Contrat'!G24=0,"   ---",'G-Prima Tot x Tip V'!G24/'F-N° Seg Contrat'!G24*1000)</f>
        <v>   ---</v>
      </c>
      <c r="H24" s="224">
        <f>IF('F-N° Seg Contrat'!H24=0,"   ---",'G-Prima Tot x Tip V'!H24/'F-N° Seg Contrat'!H24*1000)</f>
        <v>3806.59793814433</v>
      </c>
      <c r="I24" s="225">
        <f>IF('F-N° Seg Contrat'!I24=0,"   ---",'G-Prima Tot x Tip V'!I24/'F-N° Seg Contrat'!I24*1000)</f>
        <v>6264.724033245409</v>
      </c>
      <c r="J24" s="174"/>
    </row>
    <row r="25" spans="1:10" ht="12.75">
      <c r="A25" s="64"/>
      <c r="B25" s="175"/>
      <c r="C25" s="83"/>
      <c r="D25" s="83"/>
      <c r="E25" s="83"/>
      <c r="F25" s="83"/>
      <c r="G25" s="83"/>
      <c r="H25" s="170"/>
      <c r="I25" s="180"/>
      <c r="J25" s="174"/>
    </row>
    <row r="26" spans="1:9" ht="12.75">
      <c r="A26" s="69" t="s">
        <v>14</v>
      </c>
      <c r="B26" s="11">
        <f>'G-Prima Tot x Tip V'!B26/'F-N° Seg Contrat'!B26*1000</f>
        <v>6188.471792406893</v>
      </c>
      <c r="C26" s="11">
        <f>'G-Prima Tot x Tip V'!C26/'F-N° Seg Contrat'!C26*1000</f>
        <v>8862.90133370344</v>
      </c>
      <c r="D26" s="11">
        <f>'G-Prima Tot x Tip V'!D26/'F-N° Seg Contrat'!D26*1000</f>
        <v>18107.39846622365</v>
      </c>
      <c r="E26" s="11">
        <f>'G-Prima Tot x Tip V'!E26/'F-N° Seg Contrat'!E26*1000</f>
        <v>55845.85655222003</v>
      </c>
      <c r="F26" s="11">
        <f>'G-Prima Tot x Tip V'!F26/'F-N° Seg Contrat'!F26*1000</f>
        <v>32801.38857215254</v>
      </c>
      <c r="G26" s="11">
        <f>'G-Prima Tot x Tip V'!G26/'F-N° Seg Contrat'!G26*1000</f>
        <v>20209.913274672406</v>
      </c>
      <c r="H26" s="11">
        <f>'G-Prima Tot x Tip V'!H26/'F-N° Seg Contrat'!H26*1000</f>
        <v>8607.658678504567</v>
      </c>
      <c r="I26" s="181">
        <f>'G-Prima Tot x Tip V'!I26/'F-N° Seg Contrat'!I26*1000</f>
        <v>9642.168694158274</v>
      </c>
    </row>
    <row r="27" spans="1:9" ht="12.75">
      <c r="A27" s="84"/>
      <c r="B27" s="74"/>
      <c r="C27" s="74"/>
      <c r="D27" s="74"/>
      <c r="E27" s="74"/>
      <c r="F27" s="74"/>
      <c r="G27" s="74"/>
      <c r="H27" s="74"/>
      <c r="I27" s="182"/>
    </row>
    <row r="28" spans="1:9" ht="12.75">
      <c r="A28" s="76"/>
      <c r="B28" s="51"/>
      <c r="C28" s="51"/>
      <c r="D28" s="51"/>
      <c r="E28" s="51"/>
      <c r="F28" s="51"/>
      <c r="G28" s="51"/>
      <c r="H28" s="51"/>
      <c r="I28" s="49"/>
    </row>
    <row r="29" spans="1:9" ht="12.75">
      <c r="A29" s="76"/>
      <c r="B29" s="51"/>
      <c r="C29" s="51"/>
      <c r="D29" s="51"/>
      <c r="E29" s="51"/>
      <c r="F29" s="51"/>
      <c r="G29" s="51"/>
      <c r="H29" s="51"/>
      <c r="I29" s="49"/>
    </row>
    <row r="30" spans="1:9" ht="12.75">
      <c r="A30" s="76"/>
      <c r="B30" s="51"/>
      <c r="C30" s="51"/>
      <c r="D30" s="51"/>
      <c r="E30" s="51"/>
      <c r="F30" s="51"/>
      <c r="G30" s="51"/>
      <c r="H30" s="51"/>
      <c r="I30" s="49"/>
    </row>
    <row r="31" spans="1:9" ht="12.75">
      <c r="A31" s="76"/>
      <c r="B31" s="51"/>
      <c r="C31" s="51"/>
      <c r="D31" s="51"/>
      <c r="E31" s="51"/>
      <c r="F31" s="51"/>
      <c r="G31" s="51"/>
      <c r="H31" s="51"/>
      <c r="I31" s="49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2020-06-12T22:07:53Z</dcterms:modified>
  <cp:category/>
  <cp:version/>
  <cp:contentType/>
  <cp:contentStatus/>
</cp:coreProperties>
</file>