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fn.IFERROR" hidden="1">#NAME?</definedName>
    <definedName name="_xlfn.SUMIFS" hidden="1">#NAME?</definedName>
    <definedName name="_xlnm.Print_Area" localSheetId="0">'A-N° Sinies Denun'!$A$1:$E$27</definedName>
    <definedName name="_xlnm.Print_Area" localSheetId="1">'B-N° Sinies Pagad'!$A$1:$E$27</definedName>
    <definedName name="_xlnm.Print_Area" localSheetId="2">'C-N° Pers Sinies'!$A$1:$G$28</definedName>
    <definedName name="_xlnm.Print_Area" localSheetId="3">'D-Sinies Pag Direc'!$A$1:$H$29</definedName>
    <definedName name="_xlnm.Print_Area" localSheetId="4">'E-Costo Sin Direc'!$A$1:$F$29</definedName>
    <definedName name="_xlnm.Print_Area" localSheetId="5">'F-N° Seg Contrat'!$A$3:$I$28</definedName>
    <definedName name="_xlnm.Print_Area" localSheetId="6">'G-Prima Tot x Tip V'!$A$1:$I$28</definedName>
    <definedName name="_xlnm.Print_Area" localSheetId="7">'H-Prim Prom x Tip V'!$A$2:$I$27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<sst xmlns="http://schemas.openxmlformats.org/spreadsheetml/2006/main" count="149" uniqueCount="104">
  <si>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</si>
  <si>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</si>
  <si>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</si>
  <si>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</si>
  <si>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</si>
  <si>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</si>
  <si>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</si>
  <si>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</si>
  <si>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</si>
  <si>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</si>
  <si>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</si>
  <si>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</si>
  <si>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</si>
  <si>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</si>
  <si>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</si>
  <si>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</si>
  <si>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</si>
  <si>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</si>
  <si>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</si>
  <si>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</si>
  <si>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</si>
  <si>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</si>
  <si>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</si>
  <si>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</si>
  <si>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</si>
  <si>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</si>
  <si>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</si>
  <si>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</si>
  <si>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</si>
  <si>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</si>
  <si>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</si>
  <si>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</si>
  <si>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</si>
  <si>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</si>
  <si>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</si>
  <si>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</si>
  <si>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</si>
  <si>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</si>
  <si>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</si>
  <si>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</si>
  <si>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</si>
  <si>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</si>
  <si>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</si>
  <si>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</si>
  <si>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</si>
  <si>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</si>
  <si>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</si>
  <si>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</si>
  <si>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</si>
  <si>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</si>
  <si>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</si>
  <si>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</si>
  <si>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</si>
  <si>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</si>
  <si>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</si>
  <si>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</si>
  <si>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</si>
  <si>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</si>
  <si>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</si>
  <si>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</si>
  <si>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</si>
  <si>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</si>
  <si>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</si>
  <si>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</si>
  <si>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</si>
  <si>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</si>
  <si>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</si>
  <si>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</si>
  <si>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</si>
  <si>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</si>
  <si>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</si>
  <si>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</si>
  <si>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</si>
  <si>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</si>
  <si>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</si>
  <si>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</si>
  <si>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</si>
  <si>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</si>
  <si>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</si>
  <si>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</si>
  <si>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 xml:space="preserve">     Incapacidad permanente</t>
  </si>
  <si>
    <t>Consorcio Nacional</t>
  </si>
  <si>
    <t>Mapfre</t>
  </si>
  <si>
    <t>Promedio</t>
  </si>
  <si>
    <t>Motocicletas</t>
  </si>
  <si>
    <t>Bci</t>
  </si>
  <si>
    <t>Liberty</t>
  </si>
  <si>
    <t>HDI</t>
  </si>
  <si>
    <t>Zenit</t>
  </si>
  <si>
    <t>Mutual de Seguros</t>
  </si>
  <si>
    <t>Chubb</t>
  </si>
  <si>
    <t>Suramericana</t>
  </si>
  <si>
    <t>Bupa</t>
  </si>
  <si>
    <t>Porvenir</t>
  </si>
  <si>
    <t>FID</t>
  </si>
  <si>
    <t xml:space="preserve">  0</t>
  </si>
  <si>
    <t>Zurich Chile(*)</t>
  </si>
  <si>
    <t>BNP Paribas Cardif</t>
  </si>
  <si>
    <t xml:space="preserve">Zurich Santander </t>
  </si>
  <si>
    <t>Dif</t>
  </si>
  <si>
    <t xml:space="preserve">      (entre el 1 de enero y  30 de septiembre de 2023)</t>
  </si>
  <si>
    <t xml:space="preserve">      (entre el 1 de enero y 30 de septiembre de 2023, montos expresados en miles de pesos de septiembre de 2023)</t>
  </si>
  <si>
    <t xml:space="preserve">      (entre el 1 de enero y 30 de septiembre de 2023, montos expresados en  pesos de septiembre de 2023)</t>
  </si>
  <si>
    <t>jun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</si>
</sst>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"/>
    <numFmt numFmtId="169" formatCode="#,##0.0000_);[Red]\(#,##0.0000\)"/>
    <numFmt numFmtId="170" formatCode="_-* #,##0_-;\-* #,##0_-;_-* &quot;-&quot;??_-;_-@_-"/>
    <numFmt numFmtId="171" formatCode="_-* #,##0.00_-;\-* #,##0.00_-;_-* &quot;-&quot;??_-;_-@_-"/>
    <numFmt numFmtId="172" formatCode="#,##0.0"/>
    <numFmt numFmtId="173" formatCode="#,##0_ ;\-#,##0\ "/>
    <numFmt numFmtId="174" formatCode="#,##0_ ;[Red]\-#,##0\ "/>
    <numFmt numFmtId="175" formatCode="0_ ;[Red]\-0\ "/>
  </numFmts>
  <fonts count="43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5"/>
      <name val="Calibri"/>
      <family val="2"/>
    </font>
    <font>
      <b/>
      <sz val="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0">
    <xf numFmtId="0" fontId="0" fillId="0" borderId="0" xfId="0" applyAlignment="1">
      <alignment/>
    </xf>
    <xf numFmtId="0" fontId="22" fillId="33" borderId="0" xfId="58" applyFont="1" applyFill="1" applyBorder="1" applyAlignment="1" quotePrefix="1">
      <alignment horizontal="left"/>
      <protection/>
    </xf>
    <xf numFmtId="0" fontId="23" fillId="33" borderId="0" xfId="58" applyFont="1" applyFill="1">
      <alignment/>
      <protection/>
    </xf>
    <xf numFmtId="0" fontId="23" fillId="33" borderId="0" xfId="58" applyFont="1" applyFill="1" applyBorder="1" applyAlignment="1">
      <alignment horizontal="right"/>
      <protection/>
    </xf>
    <xf numFmtId="0" fontId="23" fillId="33" borderId="0" xfId="58" applyFont="1" applyFill="1" applyBorder="1" applyAlignment="1" quotePrefix="1">
      <alignment horizontal="right"/>
      <protection/>
    </xf>
    <xf numFmtId="3" fontId="23" fillId="33" borderId="0" xfId="51" applyNumberFormat="1" applyFont="1" applyFill="1" applyBorder="1" applyAlignment="1">
      <alignment/>
    </xf>
    <xf numFmtId="3" fontId="23" fillId="33" borderId="0" xfId="58" applyNumberFormat="1" applyFont="1" applyFill="1" applyBorder="1">
      <alignment/>
      <protection/>
    </xf>
    <xf numFmtId="0" fontId="23" fillId="33" borderId="0" xfId="59" applyFont="1" applyFill="1" applyBorder="1" applyAlignment="1">
      <alignment horizontal="right"/>
      <protection/>
    </xf>
    <xf numFmtId="0" fontId="23" fillId="33" borderId="0" xfId="59" applyFont="1" applyFill="1" applyBorder="1" applyAlignment="1" quotePrefix="1">
      <alignment horizontal="right"/>
      <protection/>
    </xf>
    <xf numFmtId="3" fontId="23" fillId="33" borderId="0" xfId="52" applyNumberFormat="1" applyFont="1" applyFill="1" applyBorder="1" applyAlignment="1">
      <alignment/>
    </xf>
    <xf numFmtId="38" fontId="23" fillId="33" borderId="0" xfId="60" applyNumberFormat="1" applyFont="1" applyFill="1" applyBorder="1" applyAlignment="1">
      <alignment horizontal="right"/>
      <protection/>
    </xf>
    <xf numFmtId="0" fontId="23" fillId="33" borderId="0" xfId="60" applyFont="1" applyFill="1" applyBorder="1" applyAlignment="1">
      <alignment horizontal="right"/>
      <protection/>
    </xf>
    <xf numFmtId="0" fontId="23" fillId="33" borderId="0" xfId="60" applyFont="1" applyFill="1" applyBorder="1" applyAlignment="1" quotePrefix="1">
      <alignment horizontal="right"/>
      <protection/>
    </xf>
    <xf numFmtId="3" fontId="23" fillId="33" borderId="0" xfId="60" applyNumberFormat="1" applyFont="1" applyFill="1" applyBorder="1">
      <alignment/>
      <protection/>
    </xf>
    <xf numFmtId="0" fontId="22" fillId="33" borderId="0" xfId="60" applyFont="1" applyFill="1" applyBorder="1">
      <alignment/>
      <protection/>
    </xf>
    <xf numFmtId="169" fontId="23" fillId="33" borderId="0" xfId="53" applyNumberFormat="1" applyFont="1" applyFill="1" applyBorder="1" applyAlignment="1">
      <alignment/>
    </xf>
    <xf numFmtId="38" fontId="23" fillId="33" borderId="0" xfId="60" applyNumberFormat="1" applyFont="1" applyFill="1" applyBorder="1">
      <alignment/>
      <protection/>
    </xf>
    <xf numFmtId="0" fontId="23" fillId="33" borderId="0" xfId="60" applyFont="1" applyFill="1" applyBorder="1">
      <alignment/>
      <protection/>
    </xf>
    <xf numFmtId="0" fontId="23" fillId="33" borderId="0" xfId="61" applyFont="1" applyFill="1" applyBorder="1" applyAlignment="1" quotePrefix="1">
      <alignment horizontal="left"/>
      <protection/>
    </xf>
    <xf numFmtId="0" fontId="22" fillId="33" borderId="0" xfId="61" applyFont="1" applyFill="1" applyBorder="1" applyAlignment="1" quotePrefix="1">
      <alignment horizontal="left"/>
      <protection/>
    </xf>
    <xf numFmtId="0" fontId="23" fillId="33" borderId="0" xfId="61" applyFont="1" applyFill="1" applyBorder="1">
      <alignment/>
      <protection/>
    </xf>
    <xf numFmtId="0" fontId="23" fillId="33" borderId="0" xfId="6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/>
    </xf>
    <xf numFmtId="3" fontId="23" fillId="33" borderId="0" xfId="61" applyNumberFormat="1" applyFont="1" applyFill="1" applyBorder="1">
      <alignment/>
      <protection/>
    </xf>
    <xf numFmtId="3" fontId="23" fillId="33" borderId="0" xfId="61" applyNumberFormat="1" applyFont="1" applyFill="1" applyBorder="1" applyAlignment="1">
      <alignment horizontal="right"/>
      <protection/>
    </xf>
    <xf numFmtId="3" fontId="23" fillId="33" borderId="0" xfId="54" applyNumberFormat="1" applyFont="1" applyFill="1" applyBorder="1" applyAlignment="1">
      <alignment horizontal="right"/>
    </xf>
    <xf numFmtId="0" fontId="23" fillId="33" borderId="0" xfId="58" applyFont="1" applyFill="1" applyBorder="1">
      <alignment/>
      <protection/>
    </xf>
    <xf numFmtId="0" fontId="23" fillId="33" borderId="10" xfId="58" applyFont="1" applyFill="1" applyBorder="1">
      <alignment/>
      <protection/>
    </xf>
    <xf numFmtId="38" fontId="23" fillId="33" borderId="0" xfId="58" applyNumberFormat="1" applyFont="1" applyFill="1" applyBorder="1">
      <alignment/>
      <protection/>
    </xf>
    <xf numFmtId="49" fontId="23" fillId="33" borderId="0" xfId="58" applyNumberFormat="1" applyFont="1" applyFill="1" applyBorder="1" applyAlignment="1">
      <alignment horizontal="left"/>
      <protection/>
    </xf>
    <xf numFmtId="169" fontId="23" fillId="33" borderId="0" xfId="51" applyNumberFormat="1" applyFont="1" applyFill="1" applyBorder="1" applyAlignment="1">
      <alignment/>
    </xf>
    <xf numFmtId="0" fontId="23" fillId="33" borderId="0" xfId="58" applyFont="1" applyFill="1" applyBorder="1" applyAlignment="1" quotePrefix="1">
      <alignment horizontal="left"/>
      <protection/>
    </xf>
    <xf numFmtId="0" fontId="23" fillId="33" borderId="0" xfId="58" applyFont="1" applyFill="1" applyBorder="1" applyAlignment="1">
      <alignment horizontal="left"/>
      <protection/>
    </xf>
    <xf numFmtId="3" fontId="23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10" xfId="58" applyFont="1" applyFill="1" applyBorder="1" applyAlignment="1" quotePrefix="1">
      <alignment horizontal="left"/>
      <protection/>
    </xf>
    <xf numFmtId="0" fontId="22" fillId="33" borderId="10" xfId="58" applyFont="1" applyFill="1" applyBorder="1" applyAlignment="1" quotePrefix="1">
      <alignment horizontal="left"/>
      <protection/>
    </xf>
    <xf numFmtId="0" fontId="23" fillId="33" borderId="11" xfId="58" applyFont="1" applyFill="1" applyBorder="1">
      <alignment/>
      <protection/>
    </xf>
    <xf numFmtId="0" fontId="23" fillId="33" borderId="11" xfId="58" applyFont="1" applyFill="1" applyBorder="1" applyAlignment="1" quotePrefix="1">
      <alignment horizontal="right"/>
      <protection/>
    </xf>
    <xf numFmtId="3" fontId="23" fillId="33" borderId="10" xfId="0" applyNumberFormat="1" applyFont="1" applyFill="1" applyBorder="1" applyAlignment="1">
      <alignment/>
    </xf>
    <xf numFmtId="3" fontId="23" fillId="33" borderId="10" xfId="58" applyNumberFormat="1" applyFont="1" applyFill="1" applyBorder="1">
      <alignment/>
      <protection/>
    </xf>
    <xf numFmtId="49" fontId="23" fillId="33" borderId="10" xfId="58" applyNumberFormat="1" applyFont="1" applyFill="1" applyBorder="1" applyAlignment="1">
      <alignment horizontal="left"/>
      <protection/>
    </xf>
    <xf numFmtId="0" fontId="24" fillId="33" borderId="0" xfId="0" applyFont="1" applyFill="1" applyBorder="1" applyAlignment="1">
      <alignment/>
    </xf>
    <xf numFmtId="0" fontId="25" fillId="33" borderId="10" xfId="58" applyFont="1" applyFill="1" applyBorder="1">
      <alignment/>
      <protection/>
    </xf>
    <xf numFmtId="169" fontId="24" fillId="33" borderId="10" xfId="51" applyNumberFormat="1" applyFont="1" applyFill="1" applyBorder="1" applyAlignment="1">
      <alignment/>
    </xf>
    <xf numFmtId="38" fontId="24" fillId="33" borderId="10" xfId="58" applyNumberFormat="1" applyFont="1" applyFill="1" applyBorder="1">
      <alignment/>
      <protection/>
    </xf>
    <xf numFmtId="0" fontId="24" fillId="33" borderId="0" xfId="58" applyFont="1" applyFill="1">
      <alignment/>
      <protection/>
    </xf>
    <xf numFmtId="0" fontId="23" fillId="33" borderId="0" xfId="59" applyFont="1" applyFill="1" applyBorder="1" applyAlignment="1" quotePrefix="1">
      <alignment horizontal="left"/>
      <protection/>
    </xf>
    <xf numFmtId="0" fontId="23" fillId="33" borderId="0" xfId="59" applyFont="1" applyFill="1" applyBorder="1">
      <alignment/>
      <protection/>
    </xf>
    <xf numFmtId="0" fontId="23" fillId="33" borderId="0" xfId="58" applyNumberFormat="1" applyFont="1" applyFill="1" applyBorder="1" applyAlignment="1">
      <alignment horizontal="left"/>
      <protection/>
    </xf>
    <xf numFmtId="3" fontId="23" fillId="33" borderId="0" xfId="59" applyNumberFormat="1" applyFont="1" applyFill="1" applyBorder="1">
      <alignment/>
      <protection/>
    </xf>
    <xf numFmtId="0" fontId="23" fillId="33" borderId="11" xfId="59" applyFont="1" applyFill="1" applyBorder="1">
      <alignment/>
      <protection/>
    </xf>
    <xf numFmtId="0" fontId="23" fillId="33" borderId="11" xfId="59" applyFont="1" applyFill="1" applyBorder="1" applyAlignment="1" quotePrefix="1">
      <alignment horizontal="right"/>
      <protection/>
    </xf>
    <xf numFmtId="0" fontId="23" fillId="33" borderId="10" xfId="59" applyFont="1" applyFill="1" applyBorder="1" applyAlignment="1" quotePrefix="1">
      <alignment horizontal="left"/>
      <protection/>
    </xf>
    <xf numFmtId="0" fontId="22" fillId="33" borderId="10" xfId="59" applyFont="1" applyFill="1" applyBorder="1" applyAlignment="1" quotePrefix="1">
      <alignment horizontal="left"/>
      <protection/>
    </xf>
    <xf numFmtId="0" fontId="23" fillId="33" borderId="10" xfId="59" applyFont="1" applyFill="1" applyBorder="1">
      <alignment/>
      <protection/>
    </xf>
    <xf numFmtId="0" fontId="23" fillId="33" borderId="10" xfId="58" applyNumberFormat="1" applyFont="1" applyFill="1" applyBorder="1" applyAlignment="1">
      <alignment horizontal="left"/>
      <protection/>
    </xf>
    <xf numFmtId="0" fontId="23" fillId="33" borderId="10" xfId="0" applyFont="1" applyFill="1" applyBorder="1" applyAlignment="1">
      <alignment/>
    </xf>
    <xf numFmtId="3" fontId="23" fillId="33" borderId="10" xfId="59" applyNumberFormat="1" applyFont="1" applyFill="1" applyBorder="1">
      <alignment/>
      <protection/>
    </xf>
    <xf numFmtId="0" fontId="24" fillId="33" borderId="0" xfId="59" applyFont="1" applyFill="1" applyBorder="1">
      <alignment/>
      <protection/>
    </xf>
    <xf numFmtId="38" fontId="24" fillId="33" borderId="0" xfId="52" applyNumberFormat="1" applyFont="1" applyFill="1" applyBorder="1" applyAlignment="1">
      <alignment/>
    </xf>
    <xf numFmtId="38" fontId="24" fillId="33" borderId="0" xfId="59" applyNumberFormat="1" applyFont="1" applyFill="1" applyBorder="1">
      <alignment/>
      <protection/>
    </xf>
    <xf numFmtId="0" fontId="25" fillId="33" borderId="10" xfId="59" applyFont="1" applyFill="1" applyBorder="1">
      <alignment/>
      <protection/>
    </xf>
    <xf numFmtId="169" fontId="24" fillId="33" borderId="10" xfId="52" applyNumberFormat="1" applyFont="1" applyFill="1" applyBorder="1" applyAlignment="1">
      <alignment/>
    </xf>
    <xf numFmtId="38" fontId="24" fillId="33" borderId="10" xfId="59" applyNumberFormat="1" applyFont="1" applyFill="1" applyBorder="1">
      <alignment/>
      <protection/>
    </xf>
    <xf numFmtId="0" fontId="24" fillId="33" borderId="10" xfId="59" applyFont="1" applyFill="1" applyBorder="1">
      <alignment/>
      <protection/>
    </xf>
    <xf numFmtId="0" fontId="23" fillId="33" borderId="0" xfId="60" applyFont="1" applyFill="1" applyBorder="1" applyAlignment="1" quotePrefix="1">
      <alignment horizontal="left"/>
      <protection/>
    </xf>
    <xf numFmtId="0" fontId="22" fillId="33" borderId="0" xfId="60" applyFont="1" applyFill="1" applyBorder="1" applyAlignment="1" quotePrefix="1">
      <alignment horizontal="left"/>
      <protection/>
    </xf>
    <xf numFmtId="0" fontId="23" fillId="33" borderId="0" xfId="58" applyNumberFormat="1" applyFont="1" applyFill="1" applyBorder="1" applyAlignment="1" quotePrefix="1">
      <alignment horizontal="left"/>
      <protection/>
    </xf>
    <xf numFmtId="0" fontId="23" fillId="33" borderId="10" xfId="60" applyFont="1" applyFill="1" applyBorder="1" applyAlignment="1" quotePrefix="1">
      <alignment horizontal="left"/>
      <protection/>
    </xf>
    <xf numFmtId="0" fontId="22" fillId="33" borderId="10" xfId="60" applyFont="1" applyFill="1" applyBorder="1" applyAlignment="1" quotePrefix="1">
      <alignment horizontal="left"/>
      <protection/>
    </xf>
    <xf numFmtId="0" fontId="23" fillId="33" borderId="10" xfId="60" applyFont="1" applyFill="1" applyBorder="1">
      <alignment/>
      <protection/>
    </xf>
    <xf numFmtId="3" fontId="23" fillId="33" borderId="10" xfId="60" applyNumberFormat="1" applyFont="1" applyFill="1" applyBorder="1">
      <alignment/>
      <protection/>
    </xf>
    <xf numFmtId="38" fontId="24" fillId="33" borderId="0" xfId="53" applyNumberFormat="1" applyFont="1" applyFill="1" applyBorder="1" applyAlignment="1">
      <alignment/>
    </xf>
    <xf numFmtId="38" fontId="24" fillId="33" borderId="0" xfId="60" applyNumberFormat="1" applyFont="1" applyFill="1" applyBorder="1">
      <alignment/>
      <protection/>
    </xf>
    <xf numFmtId="0" fontId="24" fillId="33" borderId="0" xfId="60" applyFont="1" applyFill="1" applyBorder="1">
      <alignment/>
      <protection/>
    </xf>
    <xf numFmtId="0" fontId="25" fillId="33" borderId="10" xfId="60" applyFont="1" applyFill="1" applyBorder="1">
      <alignment/>
      <protection/>
    </xf>
    <xf numFmtId="169" fontId="24" fillId="33" borderId="10" xfId="53" applyNumberFormat="1" applyFont="1" applyFill="1" applyBorder="1" applyAlignment="1">
      <alignment/>
    </xf>
    <xf numFmtId="38" fontId="24" fillId="33" borderId="10" xfId="60" applyNumberFormat="1" applyFont="1" applyFill="1" applyBorder="1">
      <alignment/>
      <protection/>
    </xf>
    <xf numFmtId="0" fontId="24" fillId="33" borderId="10" xfId="60" applyFont="1" applyFill="1" applyBorder="1">
      <alignment/>
      <protection/>
    </xf>
    <xf numFmtId="0" fontId="23" fillId="33" borderId="0" xfId="60" applyFont="1" applyFill="1" applyBorder="1" applyAlignment="1">
      <alignment horizontal="center"/>
      <protection/>
    </xf>
    <xf numFmtId="0" fontId="23" fillId="33" borderId="0" xfId="60" applyFont="1" applyFill="1" applyBorder="1" applyAlignment="1">
      <alignment horizontal="left"/>
      <protection/>
    </xf>
    <xf numFmtId="3" fontId="23" fillId="33" borderId="0" xfId="53" applyNumberFormat="1" applyFont="1" applyFill="1" applyBorder="1" applyAlignment="1">
      <alignment/>
    </xf>
    <xf numFmtId="3" fontId="23" fillId="33" borderId="0" xfId="60" applyNumberFormat="1" applyFont="1" applyFill="1" applyBorder="1" applyAlignment="1" quotePrefix="1">
      <alignment horizontal="right"/>
      <protection/>
    </xf>
    <xf numFmtId="0" fontId="23" fillId="33" borderId="12" xfId="60" applyFont="1" applyFill="1" applyBorder="1" applyAlignment="1" quotePrefix="1">
      <alignment horizontal="left"/>
      <protection/>
    </xf>
    <xf numFmtId="0" fontId="23" fillId="33" borderId="11" xfId="60" applyFont="1" applyFill="1" applyBorder="1">
      <alignment/>
      <protection/>
    </xf>
    <xf numFmtId="0" fontId="23" fillId="33" borderId="11" xfId="60" applyFont="1" applyFill="1" applyBorder="1" applyAlignment="1" quotePrefix="1">
      <alignment horizontal="right"/>
      <protection/>
    </xf>
    <xf numFmtId="3" fontId="23" fillId="33" borderId="10" xfId="53" applyNumberFormat="1" applyFont="1" applyFill="1" applyBorder="1" applyAlignment="1">
      <alignment/>
    </xf>
    <xf numFmtId="3" fontId="23" fillId="33" borderId="10" xfId="60" applyNumberFormat="1" applyFont="1" applyFill="1" applyBorder="1" applyAlignment="1" quotePrefix="1">
      <alignment horizontal="right"/>
      <protection/>
    </xf>
    <xf numFmtId="0" fontId="23" fillId="33" borderId="0" xfId="61" applyFont="1" applyFill="1" applyBorder="1" applyAlignment="1" quotePrefix="1">
      <alignment horizontal="right"/>
      <protection/>
    </xf>
    <xf numFmtId="0" fontId="23" fillId="33" borderId="10" xfId="61" applyFont="1" applyFill="1" applyBorder="1" applyAlignment="1" quotePrefix="1">
      <alignment horizontal="left"/>
      <protection/>
    </xf>
    <xf numFmtId="0" fontId="22" fillId="33" borderId="10" xfId="61" applyFont="1" applyFill="1" applyBorder="1" applyAlignment="1" quotePrefix="1">
      <alignment horizontal="left"/>
      <protection/>
    </xf>
    <xf numFmtId="0" fontId="23" fillId="33" borderId="10" xfId="61" applyFont="1" applyFill="1" applyBorder="1">
      <alignment/>
      <protection/>
    </xf>
    <xf numFmtId="0" fontId="24" fillId="33" borderId="0" xfId="61" applyFont="1" applyFill="1" applyBorder="1">
      <alignment/>
      <protection/>
    </xf>
    <xf numFmtId="0" fontId="25" fillId="33" borderId="10" xfId="61" applyFont="1" applyFill="1" applyBorder="1">
      <alignment/>
      <protection/>
    </xf>
    <xf numFmtId="169" fontId="24" fillId="33" borderId="10" xfId="54" applyNumberFormat="1" applyFont="1" applyFill="1" applyBorder="1" applyAlignment="1">
      <alignment/>
    </xf>
    <xf numFmtId="38" fontId="24" fillId="33" borderId="10" xfId="61" applyNumberFormat="1" applyFont="1" applyFill="1" applyBorder="1">
      <alignment/>
      <protection/>
    </xf>
    <xf numFmtId="38" fontId="24" fillId="33" borderId="10" xfId="61" applyNumberFormat="1" applyFont="1" applyFill="1" applyBorder="1" applyAlignment="1">
      <alignment horizontal="right"/>
      <protection/>
    </xf>
    <xf numFmtId="0" fontId="24" fillId="33" borderId="10" xfId="61" applyFont="1" applyFill="1" applyBorder="1">
      <alignment/>
      <protection/>
    </xf>
    <xf numFmtId="38" fontId="24" fillId="33" borderId="10" xfId="54" applyNumberFormat="1" applyFont="1" applyFill="1" applyBorder="1" applyAlignment="1">
      <alignment/>
    </xf>
    <xf numFmtId="3" fontId="23" fillId="33" borderId="10" xfId="54" applyNumberFormat="1" applyFont="1" applyFill="1" applyBorder="1" applyAlignment="1">
      <alignment horizontal="right"/>
    </xf>
    <xf numFmtId="0" fontId="23" fillId="33" borderId="11" xfId="60" applyFont="1" applyFill="1" applyBorder="1" applyAlignment="1">
      <alignment horizontal="right"/>
      <protection/>
    </xf>
    <xf numFmtId="0" fontId="24" fillId="33" borderId="0" xfId="61" applyFont="1" applyFill="1" applyBorder="1" applyAlignment="1" quotePrefix="1">
      <alignment horizontal="left"/>
      <protection/>
    </xf>
    <xf numFmtId="0" fontId="25" fillId="33" borderId="0" xfId="61" applyFont="1" applyFill="1" applyBorder="1" applyAlignment="1" quotePrefix="1">
      <alignment horizontal="left"/>
      <protection/>
    </xf>
    <xf numFmtId="0" fontId="24" fillId="33" borderId="11" xfId="61" applyFont="1" applyFill="1" applyBorder="1">
      <alignment/>
      <protection/>
    </xf>
    <xf numFmtId="0" fontId="24" fillId="33" borderId="10" xfId="0" applyFont="1" applyFill="1" applyBorder="1" applyAlignment="1">
      <alignment/>
    </xf>
    <xf numFmtId="0" fontId="24" fillId="33" borderId="12" xfId="61" applyFont="1" applyFill="1" applyBorder="1">
      <alignment/>
      <protection/>
    </xf>
    <xf numFmtId="38" fontId="24" fillId="33" borderId="12" xfId="54" applyNumberFormat="1" applyFont="1" applyFill="1" applyBorder="1" applyAlignment="1">
      <alignment/>
    </xf>
    <xf numFmtId="38" fontId="24" fillId="33" borderId="12" xfId="61" applyNumberFormat="1" applyFont="1" applyFill="1" applyBorder="1">
      <alignment/>
      <protection/>
    </xf>
    <xf numFmtId="38" fontId="24" fillId="33" borderId="12" xfId="61" applyNumberFormat="1" applyFont="1" applyFill="1" applyBorder="1" applyAlignment="1">
      <alignment horizontal="right"/>
      <protection/>
    </xf>
    <xf numFmtId="0" fontId="24" fillId="33" borderId="0" xfId="58" applyFont="1" applyFill="1" applyBorder="1">
      <alignment/>
      <protection/>
    </xf>
    <xf numFmtId="0" fontId="22" fillId="33" borderId="0" xfId="61" applyFont="1" applyFill="1" applyBorder="1">
      <alignment/>
      <protection/>
    </xf>
    <xf numFmtId="3" fontId="23" fillId="33" borderId="0" xfId="0" applyNumberFormat="1" applyFont="1" applyFill="1" applyBorder="1" applyAlignment="1">
      <alignment horizontal="right"/>
    </xf>
    <xf numFmtId="0" fontId="23" fillId="33" borderId="10" xfId="58" applyNumberFormat="1" applyFont="1" applyFill="1" applyBorder="1" applyAlignment="1" quotePrefix="1">
      <alignment horizontal="left"/>
      <protection/>
    </xf>
    <xf numFmtId="38" fontId="23" fillId="33" borderId="10" xfId="51" applyNumberFormat="1" applyFont="1" applyFill="1" applyBorder="1" applyAlignment="1">
      <alignment/>
    </xf>
    <xf numFmtId="38" fontId="23" fillId="33" borderId="10" xfId="58" applyNumberFormat="1" applyFont="1" applyFill="1" applyBorder="1">
      <alignment/>
      <protection/>
    </xf>
    <xf numFmtId="3" fontId="24" fillId="33" borderId="12" xfId="54" applyNumberFormat="1" applyFont="1" applyFill="1" applyBorder="1" applyAlignment="1">
      <alignment/>
    </xf>
    <xf numFmtId="3" fontId="24" fillId="33" borderId="12" xfId="61" applyNumberFormat="1" applyFont="1" applyFill="1" applyBorder="1">
      <alignment/>
      <protection/>
    </xf>
    <xf numFmtId="3" fontId="24" fillId="33" borderId="12" xfId="61" applyNumberFormat="1" applyFont="1" applyFill="1" applyBorder="1" applyAlignment="1">
      <alignment horizontal="right"/>
      <protection/>
    </xf>
    <xf numFmtId="0" fontId="23" fillId="34" borderId="0" xfId="0" applyFont="1" applyFill="1" applyBorder="1" applyAlignment="1">
      <alignment horizontal="right"/>
    </xf>
    <xf numFmtId="3" fontId="23" fillId="34" borderId="0" xfId="0" applyNumberFormat="1" applyFont="1" applyFill="1" applyBorder="1" applyAlignment="1">
      <alignment horizontal="right"/>
    </xf>
    <xf numFmtId="3" fontId="23" fillId="34" borderId="0" xfId="0" applyNumberFormat="1" applyFont="1" applyFill="1" applyBorder="1" applyAlignment="1">
      <alignment/>
    </xf>
    <xf numFmtId="174" fontId="23" fillId="34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174" fontId="23" fillId="34" borderId="12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right"/>
    </xf>
    <xf numFmtId="3" fontId="24" fillId="34" borderId="10" xfId="0" applyNumberFormat="1" applyFont="1" applyFill="1" applyBorder="1" applyAlignment="1">
      <alignment/>
    </xf>
    <xf numFmtId="174" fontId="24" fillId="34" borderId="10" xfId="0" applyNumberFormat="1" applyFont="1" applyFill="1" applyBorder="1" applyAlignment="1">
      <alignment/>
    </xf>
    <xf numFmtId="0" fontId="23" fillId="33" borderId="13" xfId="59" applyFont="1" applyFill="1" applyBorder="1" applyAlignment="1" quotePrefix="1">
      <alignment horizontal="center" vertical="center"/>
      <protection/>
    </xf>
    <xf numFmtId="0" fontId="23" fillId="33" borderId="14" xfId="60" applyFont="1" applyFill="1" applyBorder="1" applyAlignment="1" quotePrefix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SOAPAB" xfId="51"/>
    <cellStyle name="Millares_SOAPC" xfId="52"/>
    <cellStyle name="Millares_SOAPDE" xfId="53"/>
    <cellStyle name="Millares_SOAPFGH" xfId="54"/>
    <cellStyle name="Currency" xfId="55"/>
    <cellStyle name="Currency [0]" xfId="56"/>
    <cellStyle name="Neutral" xfId="57"/>
    <cellStyle name="Normal_SOAPAB" xfId="58"/>
    <cellStyle name="Normal_SOAPC" xfId="59"/>
    <cellStyle name="Normal_SOAPDE" xfId="60"/>
    <cellStyle name="Normal_SOAPFGH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30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22.421875" style="26" customWidth="1"/>
    <col min="2" max="2" width="12.421875" style="26" customWidth="1"/>
    <col min="3" max="3" width="17.421875" style="26" customWidth="1"/>
    <col min="4" max="4" width="15.8515625" style="26" customWidth="1"/>
    <col min="5" max="5" width="21.8515625" style="26" customWidth="1"/>
    <col min="6" max="16384" width="11.421875" style="2" customWidth="1"/>
  </cols>
  <sheetData>
    <row r="1" ht="14.25">
      <c r="A1" s="31"/>
    </row>
    <row r="2" ht="14.25">
      <c r="A2" s="31"/>
    </row>
    <row r="3" ht="14.25">
      <c r="A3" s="1" t="s">
        <v>61</v>
      </c>
    </row>
    <row r="4" ht="14.25">
      <c r="F4" s="26"/>
    </row>
    <row r="5" spans="1:6" ht="14.25">
      <c r="A5" s="31" t="s">
        <v>62</v>
      </c>
      <c r="F5" s="26"/>
    </row>
    <row r="6" spans="1:6" ht="12.75" customHeight="1">
      <c r="A6" s="35" t="s">
        <v>100</v>
      </c>
      <c r="B6" s="36"/>
      <c r="C6" s="27"/>
      <c r="D6" s="27"/>
      <c r="E6" s="27"/>
      <c r="F6" s="26"/>
    </row>
    <row r="7" spans="1:6" ht="12.75" customHeight="1">
      <c r="A7" s="31"/>
      <c r="B7" s="4" t="s">
        <v>46</v>
      </c>
      <c r="C7" s="4" t="s">
        <v>46</v>
      </c>
      <c r="D7" s="4" t="s">
        <v>46</v>
      </c>
      <c r="E7" s="4" t="s">
        <v>63</v>
      </c>
      <c r="F7" s="26"/>
    </row>
    <row r="8" spans="1:6" ht="12.75" customHeight="1">
      <c r="A8" s="26" t="s">
        <v>1</v>
      </c>
      <c r="B8" s="3" t="s">
        <v>64</v>
      </c>
      <c r="C8" s="4" t="s">
        <v>22</v>
      </c>
      <c r="D8" s="3" t="s">
        <v>65</v>
      </c>
      <c r="E8" s="4" t="s">
        <v>66</v>
      </c>
      <c r="F8" s="26"/>
    </row>
    <row r="9" spans="1:6" ht="15" thickBot="1">
      <c r="A9" s="37"/>
      <c r="B9" s="38" t="s">
        <v>67</v>
      </c>
      <c r="C9" s="38" t="s">
        <v>68</v>
      </c>
      <c r="D9" s="38" t="s">
        <v>69</v>
      </c>
      <c r="E9" s="38" t="s">
        <v>70</v>
      </c>
      <c r="F9" s="26"/>
    </row>
    <row r="10" spans="1:6" ht="15" thickTop="1">
      <c r="A10" s="32" t="s">
        <v>85</v>
      </c>
      <c r="B10" s="33">
        <v>190</v>
      </c>
      <c r="C10" s="33">
        <v>0</v>
      </c>
      <c r="D10" s="33">
        <v>5401</v>
      </c>
      <c r="E10" s="6">
        <f aca="true" t="shared" si="0" ref="E10:E15">SUM(B10:D10)</f>
        <v>5591</v>
      </c>
      <c r="F10" s="26"/>
    </row>
    <row r="11" spans="1:6" ht="14.25">
      <c r="A11" s="32" t="s">
        <v>97</v>
      </c>
      <c r="B11" s="33">
        <v>32</v>
      </c>
      <c r="C11" s="33">
        <v>33</v>
      </c>
      <c r="D11" s="33">
        <v>870</v>
      </c>
      <c r="E11" s="6">
        <f t="shared" si="0"/>
        <v>935</v>
      </c>
      <c r="F11" s="26"/>
    </row>
    <row r="12" spans="1:6" ht="14.25">
      <c r="A12" s="32" t="s">
        <v>92</v>
      </c>
      <c r="B12" s="26">
        <v>0</v>
      </c>
      <c r="C12" s="26">
        <v>0</v>
      </c>
      <c r="D12" s="26">
        <v>0</v>
      </c>
      <c r="E12" s="6">
        <f t="shared" si="0"/>
        <v>0</v>
      </c>
      <c r="F12" s="26"/>
    </row>
    <row r="13" spans="1:6" ht="14.25">
      <c r="A13" s="32" t="s">
        <v>90</v>
      </c>
      <c r="B13" s="26">
        <v>0</v>
      </c>
      <c r="C13" s="26">
        <v>0</v>
      </c>
      <c r="D13" s="33">
        <v>455</v>
      </c>
      <c r="E13" s="6">
        <f t="shared" si="0"/>
        <v>455</v>
      </c>
      <c r="F13" s="26"/>
    </row>
    <row r="14" spans="1:6" ht="14.25">
      <c r="A14" s="31" t="s">
        <v>81</v>
      </c>
      <c r="B14" s="26">
        <v>1</v>
      </c>
      <c r="C14" s="26">
        <v>0</v>
      </c>
      <c r="D14" s="33">
        <v>293</v>
      </c>
      <c r="E14" s="6">
        <f t="shared" si="0"/>
        <v>294</v>
      </c>
      <c r="F14" s="26"/>
    </row>
    <row r="15" spans="1:6" ht="14.25">
      <c r="A15" s="31" t="s">
        <v>94</v>
      </c>
      <c r="B15" s="33">
        <v>1</v>
      </c>
      <c r="C15" s="26">
        <v>0</v>
      </c>
      <c r="D15" s="33">
        <v>37</v>
      </c>
      <c r="E15" s="6">
        <f t="shared" si="0"/>
        <v>38</v>
      </c>
      <c r="F15" s="26"/>
    </row>
    <row r="16" spans="1:6" ht="14.25">
      <c r="A16" s="32" t="s">
        <v>87</v>
      </c>
      <c r="B16" s="33">
        <v>2</v>
      </c>
      <c r="C16" s="26">
        <v>0</v>
      </c>
      <c r="D16" s="33">
        <v>4432</v>
      </c>
      <c r="E16" s="6">
        <f aca="true" t="shared" si="1" ref="E16:E25">SUM(B16:D16)</f>
        <v>4434</v>
      </c>
      <c r="F16" s="26"/>
    </row>
    <row r="17" spans="1:6" ht="14.25">
      <c r="A17" s="32" t="s">
        <v>86</v>
      </c>
      <c r="B17" s="33">
        <v>0</v>
      </c>
      <c r="C17" s="26">
        <v>0</v>
      </c>
      <c r="D17" s="33">
        <v>1701</v>
      </c>
      <c r="E17" s="6">
        <f t="shared" si="1"/>
        <v>1701</v>
      </c>
      <c r="F17" s="26"/>
    </row>
    <row r="18" spans="1:6" ht="14.25">
      <c r="A18" s="26" t="s">
        <v>82</v>
      </c>
      <c r="B18" s="33">
        <v>1</v>
      </c>
      <c r="C18" s="26">
        <v>0</v>
      </c>
      <c r="D18" s="33">
        <v>80</v>
      </c>
      <c r="E18" s="6">
        <f t="shared" si="1"/>
        <v>81</v>
      </c>
      <c r="F18" s="26"/>
    </row>
    <row r="19" spans="1:6" ht="14.25">
      <c r="A19" s="26" t="s">
        <v>89</v>
      </c>
      <c r="B19" s="33">
        <v>43</v>
      </c>
      <c r="C19" s="26">
        <v>0</v>
      </c>
      <c r="D19" s="33">
        <v>1409</v>
      </c>
      <c r="E19" s="6">
        <f t="shared" si="1"/>
        <v>1452</v>
      </c>
      <c r="F19" s="26"/>
    </row>
    <row r="20" spans="1:6" ht="14.25">
      <c r="A20" s="26" t="s">
        <v>93</v>
      </c>
      <c r="B20" s="26">
        <v>0</v>
      </c>
      <c r="C20" s="26">
        <v>0</v>
      </c>
      <c r="D20" s="33">
        <v>14</v>
      </c>
      <c r="E20" s="6">
        <f t="shared" si="1"/>
        <v>14</v>
      </c>
      <c r="F20" s="26"/>
    </row>
    <row r="21" spans="1:6" ht="14.25">
      <c r="A21" s="32" t="s">
        <v>9</v>
      </c>
      <c r="B21" s="26">
        <v>0</v>
      </c>
      <c r="C21" s="33">
        <v>75</v>
      </c>
      <c r="D21" s="33">
        <v>740</v>
      </c>
      <c r="E21" s="6">
        <f t="shared" si="1"/>
        <v>815</v>
      </c>
      <c r="F21" s="26"/>
    </row>
    <row r="22" spans="1:6" ht="14.25">
      <c r="A22" s="32" t="s">
        <v>91</v>
      </c>
      <c r="B22" s="26">
        <v>0</v>
      </c>
      <c r="C22" s="26">
        <v>0</v>
      </c>
      <c r="D22" s="33">
        <v>5319</v>
      </c>
      <c r="E22" s="6">
        <f t="shared" si="1"/>
        <v>5319</v>
      </c>
      <c r="F22" s="26"/>
    </row>
    <row r="23" spans="1:6" ht="12.75" customHeight="1">
      <c r="A23" s="32" t="s">
        <v>88</v>
      </c>
      <c r="B23" s="26">
        <v>18</v>
      </c>
      <c r="C23" s="26">
        <v>0</v>
      </c>
      <c r="D23" s="33">
        <v>896</v>
      </c>
      <c r="E23" s="6">
        <f t="shared" si="1"/>
        <v>914</v>
      </c>
      <c r="F23" s="26"/>
    </row>
    <row r="24" spans="1:6" ht="12.75" customHeight="1">
      <c r="A24" s="32" t="s">
        <v>96</v>
      </c>
      <c r="D24" s="33">
        <v>69</v>
      </c>
      <c r="E24" s="6">
        <f t="shared" si="1"/>
        <v>69</v>
      </c>
      <c r="F24" s="26"/>
    </row>
    <row r="25" spans="1:6" ht="12" customHeight="1">
      <c r="A25" s="114" t="s">
        <v>98</v>
      </c>
      <c r="B25" s="27">
        <v>1</v>
      </c>
      <c r="C25" s="27"/>
      <c r="D25" s="115">
        <v>50</v>
      </c>
      <c r="E25" s="40">
        <f t="shared" si="1"/>
        <v>51</v>
      </c>
      <c r="F25" s="26"/>
    </row>
    <row r="26" spans="1:6" ht="12.75" customHeight="1">
      <c r="A26" s="26" t="s">
        <v>10</v>
      </c>
      <c r="B26" s="5">
        <f>SUM(B10:B25)</f>
        <v>289</v>
      </c>
      <c r="C26" s="5">
        <f>SUM(C10:C25)</f>
        <v>108</v>
      </c>
      <c r="D26" s="5">
        <f>SUM(D10:D25)</f>
        <v>21766</v>
      </c>
      <c r="E26" s="5">
        <f>SUM(E10:E23)</f>
        <v>22043</v>
      </c>
      <c r="F26" s="26"/>
    </row>
    <row r="27" spans="1:6" s="46" customFormat="1" ht="9" customHeight="1">
      <c r="A27" s="43"/>
      <c r="B27" s="44"/>
      <c r="C27" s="45"/>
      <c r="D27" s="45"/>
      <c r="E27" s="45"/>
      <c r="F27" s="110"/>
    </row>
    <row r="28" spans="2:5" ht="12.75" customHeight="1">
      <c r="B28" s="30"/>
      <c r="C28" s="28"/>
      <c r="D28" s="28"/>
      <c r="E28" s="28"/>
    </row>
    <row r="29" spans="2:4" ht="14.25">
      <c r="B29" s="34"/>
      <c r="C29" s="34"/>
      <c r="D29" s="34"/>
    </row>
    <row r="30" spans="2:4" ht="14.25">
      <c r="B30" s="34"/>
      <c r="C30" s="34"/>
      <c r="D30" s="34"/>
    </row>
  </sheetData>
  <sheetProtection/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7" max="255" man="1"/>
  </rowBreaks>
  <ignoredErrors>
    <ignoredError sqref="B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7.00390625" style="34" customWidth="1"/>
    <col min="2" max="2" width="12.421875" style="34" customWidth="1"/>
    <col min="3" max="3" width="24.57421875" style="34" customWidth="1"/>
    <col min="4" max="4" width="18.00390625" style="34" customWidth="1"/>
    <col min="5" max="5" width="21.7109375" style="34" customWidth="1"/>
    <col min="6" max="16384" width="11.421875" style="34" customWidth="1"/>
  </cols>
  <sheetData>
    <row r="3" ht="14.25">
      <c r="A3" s="1" t="s">
        <v>61</v>
      </c>
    </row>
    <row r="4" spans="1:5" ht="14.25">
      <c r="A4" s="31"/>
      <c r="B4" s="26"/>
      <c r="C4" s="26"/>
      <c r="D4" s="26"/>
      <c r="E4" s="26"/>
    </row>
    <row r="5" spans="1:5" ht="14.25">
      <c r="A5" s="31" t="s">
        <v>71</v>
      </c>
      <c r="B5" s="26"/>
      <c r="C5" s="26"/>
      <c r="D5" s="26"/>
      <c r="E5" s="26"/>
    </row>
    <row r="6" spans="1:5" ht="14.25">
      <c r="A6" s="35" t="str">
        <f>'A-N° Sinies Denun'!A6</f>
        <v>      (entre el 1 de enero y  30 de septiembre de 2023)</v>
      </c>
      <c r="B6" s="36"/>
      <c r="C6" s="27"/>
      <c r="D6" s="27"/>
      <c r="E6" s="27"/>
    </row>
    <row r="7" spans="1:5" ht="14.25">
      <c r="A7" s="31"/>
      <c r="B7" s="4" t="s">
        <v>46</v>
      </c>
      <c r="C7" s="4" t="s">
        <v>46</v>
      </c>
      <c r="D7" s="4" t="s">
        <v>46</v>
      </c>
      <c r="E7" s="4" t="s">
        <v>34</v>
      </c>
    </row>
    <row r="8" spans="1:5" ht="14.25">
      <c r="A8" s="26" t="s">
        <v>1</v>
      </c>
      <c r="B8" s="3" t="s">
        <v>50</v>
      </c>
      <c r="C8" s="4" t="s">
        <v>72</v>
      </c>
      <c r="D8" s="3" t="s">
        <v>51</v>
      </c>
      <c r="E8" s="3"/>
    </row>
    <row r="9" spans="1:5" ht="15" thickBot="1">
      <c r="A9" s="37"/>
      <c r="B9" s="38" t="s">
        <v>73</v>
      </c>
      <c r="C9" s="38" t="s">
        <v>74</v>
      </c>
      <c r="D9" s="38" t="s">
        <v>75</v>
      </c>
      <c r="E9" s="38" t="s">
        <v>76</v>
      </c>
    </row>
    <row r="10" spans="1:5" ht="15" thickTop="1">
      <c r="A10" s="29" t="str">
        <f>'A-N° Sinies Denun'!A10</f>
        <v>Bci</v>
      </c>
      <c r="B10" s="33">
        <v>15</v>
      </c>
      <c r="C10" s="33">
        <v>5230</v>
      </c>
      <c r="D10" s="33">
        <v>156</v>
      </c>
      <c r="E10" s="6">
        <f aca="true" t="shared" si="0" ref="E10:E23">SUM(B10:D10)</f>
        <v>5401</v>
      </c>
    </row>
    <row r="11" spans="1:5" ht="14.25">
      <c r="A11" s="29" t="str">
        <f>'A-N° Sinies Denun'!A11</f>
        <v>BNP Paribas Cardif</v>
      </c>
      <c r="B11" s="33">
        <v>558</v>
      </c>
      <c r="C11" s="33">
        <v>0</v>
      </c>
      <c r="D11" s="33">
        <v>312</v>
      </c>
      <c r="E11" s="6">
        <f t="shared" si="0"/>
        <v>870</v>
      </c>
    </row>
    <row r="12" spans="1:5" ht="14.25">
      <c r="A12" s="29" t="str">
        <f>'A-N° Sinies Denun'!A12</f>
        <v>Bupa</v>
      </c>
      <c r="B12" s="33">
        <v>0</v>
      </c>
      <c r="C12" s="33">
        <v>0</v>
      </c>
      <c r="D12" s="33">
        <v>0</v>
      </c>
      <c r="E12" s="6">
        <f t="shared" si="0"/>
        <v>0</v>
      </c>
    </row>
    <row r="13" spans="1:5" ht="14.25">
      <c r="A13" s="29" t="str">
        <f>'A-N° Sinies Denun'!A13</f>
        <v>Chubb</v>
      </c>
      <c r="B13" s="33">
        <v>258</v>
      </c>
      <c r="C13" s="33">
        <v>0</v>
      </c>
      <c r="D13" s="33">
        <v>197</v>
      </c>
      <c r="E13" s="6">
        <f>SUM(B13:D13)</f>
        <v>455</v>
      </c>
    </row>
    <row r="14" spans="1:5" ht="14.25">
      <c r="A14" s="29" t="str">
        <f>'A-N° Sinies Denun'!A14</f>
        <v>Consorcio Nacional</v>
      </c>
      <c r="B14" s="33">
        <v>9</v>
      </c>
      <c r="C14" s="33">
        <v>258</v>
      </c>
      <c r="D14" s="33">
        <v>26</v>
      </c>
      <c r="E14" s="6">
        <f>SUM(B14:D14)</f>
        <v>293</v>
      </c>
    </row>
    <row r="15" spans="1:5" ht="14.25">
      <c r="A15" s="29" t="str">
        <f>'A-N° Sinies Denun'!A15</f>
        <v>FID</v>
      </c>
      <c r="B15" s="33">
        <v>1</v>
      </c>
      <c r="C15" s="33">
        <v>34</v>
      </c>
      <c r="D15" s="33">
        <v>2</v>
      </c>
      <c r="E15" s="6">
        <f>SUM(B15:D15)</f>
        <v>37</v>
      </c>
    </row>
    <row r="16" spans="1:5" ht="14.25">
      <c r="A16" s="29" t="str">
        <f>'A-N° Sinies Denun'!A16</f>
        <v>HDI</v>
      </c>
      <c r="B16" s="33">
        <v>3546</v>
      </c>
      <c r="C16" s="33">
        <v>613</v>
      </c>
      <c r="D16" s="33">
        <v>273</v>
      </c>
      <c r="E16" s="6">
        <f t="shared" si="0"/>
        <v>4432</v>
      </c>
    </row>
    <row r="17" spans="1:5" ht="14.25">
      <c r="A17" s="29" t="str">
        <f>'A-N° Sinies Denun'!A17</f>
        <v>Liberty</v>
      </c>
      <c r="B17" s="33">
        <v>191</v>
      </c>
      <c r="C17" s="33">
        <v>1341</v>
      </c>
      <c r="D17" s="33">
        <v>169</v>
      </c>
      <c r="E17" s="6">
        <f>SUM(B17:D17)</f>
        <v>1701</v>
      </c>
    </row>
    <row r="18" spans="1:5" ht="14.25">
      <c r="A18" s="29" t="str">
        <f>'A-N° Sinies Denun'!A18</f>
        <v>Mapfre</v>
      </c>
      <c r="B18" s="33">
        <v>14</v>
      </c>
      <c r="C18" s="33">
        <v>19</v>
      </c>
      <c r="D18" s="33">
        <v>47</v>
      </c>
      <c r="E18" s="6">
        <f>SUM(B18:D18)</f>
        <v>80</v>
      </c>
    </row>
    <row r="19" spans="1:5" ht="14.25">
      <c r="A19" s="29" t="str">
        <f>'A-N° Sinies Denun'!A19</f>
        <v>Mutual de Seguros</v>
      </c>
      <c r="B19" s="33">
        <v>1337</v>
      </c>
      <c r="C19" s="33">
        <v>0</v>
      </c>
      <c r="D19" s="33">
        <v>72</v>
      </c>
      <c r="E19" s="6">
        <f t="shared" si="0"/>
        <v>1409</v>
      </c>
    </row>
    <row r="20" spans="1:5" ht="14.25">
      <c r="A20" s="29" t="str">
        <f>'A-N° Sinies Denun'!A20</f>
        <v>Porvenir</v>
      </c>
      <c r="B20" s="33">
        <v>12</v>
      </c>
      <c r="C20" s="33">
        <v>0</v>
      </c>
      <c r="D20" s="33">
        <v>2</v>
      </c>
      <c r="E20" s="6">
        <f t="shared" si="0"/>
        <v>14</v>
      </c>
    </row>
    <row r="21" spans="1:5" ht="14.25">
      <c r="A21" s="29" t="str">
        <f>'A-N° Sinies Denun'!A21</f>
        <v>Renta Nacional</v>
      </c>
      <c r="B21" s="33">
        <v>608</v>
      </c>
      <c r="C21" s="33">
        <v>116</v>
      </c>
      <c r="D21" s="33">
        <v>16</v>
      </c>
      <c r="E21" s="6">
        <f t="shared" si="0"/>
        <v>740</v>
      </c>
    </row>
    <row r="22" spans="1:5" ht="14.25">
      <c r="A22" s="29" t="str">
        <f>'A-N° Sinies Denun'!A22</f>
        <v>Suramericana</v>
      </c>
      <c r="B22" s="33">
        <v>1247</v>
      </c>
      <c r="C22" s="33">
        <v>3625</v>
      </c>
      <c r="D22" s="33">
        <v>447</v>
      </c>
      <c r="E22" s="6">
        <f>SUM(B22:D22)</f>
        <v>5319</v>
      </c>
    </row>
    <row r="23" spans="1:5" ht="14.25">
      <c r="A23" s="29" t="str">
        <f>'A-N° Sinies Denun'!A23</f>
        <v>Zenit</v>
      </c>
      <c r="B23" s="33">
        <v>15</v>
      </c>
      <c r="C23" s="33">
        <v>854</v>
      </c>
      <c r="D23" s="33">
        <v>27</v>
      </c>
      <c r="E23" s="6">
        <f t="shared" si="0"/>
        <v>896</v>
      </c>
    </row>
    <row r="24" spans="1:5" s="42" customFormat="1" ht="14.25">
      <c r="A24" s="29" t="str">
        <f>'A-N° Sinies Denun'!A24</f>
        <v>Zurich Chile(*)</v>
      </c>
      <c r="B24" s="33">
        <v>5</v>
      </c>
      <c r="C24" s="33">
        <v>0</v>
      </c>
      <c r="D24" s="33">
        <v>64</v>
      </c>
      <c r="E24" s="6">
        <f>SUM(B24:D24)</f>
        <v>69</v>
      </c>
    </row>
    <row r="25" spans="1:5" s="42" customFormat="1" ht="14.25">
      <c r="A25" s="41" t="str">
        <f>'A-N° Sinies Denun'!A25</f>
        <v>Zurich Santander </v>
      </c>
      <c r="B25" s="39">
        <v>24</v>
      </c>
      <c r="C25" s="39">
        <v>1</v>
      </c>
      <c r="D25" s="39">
        <v>25</v>
      </c>
      <c r="E25" s="40">
        <f>SUM(B25:D25)</f>
        <v>50</v>
      </c>
    </row>
    <row r="26" spans="1:5" ht="14.25">
      <c r="A26" s="26" t="s">
        <v>10</v>
      </c>
      <c r="B26" s="5">
        <f>SUM(B10:B25)</f>
        <v>7840</v>
      </c>
      <c r="C26" s="6">
        <f>SUM(C10:C25)</f>
        <v>12091</v>
      </c>
      <c r="D26" s="6">
        <f>SUM(D10:D25)</f>
        <v>1835</v>
      </c>
      <c r="E26" s="6">
        <f>SUM(E10:E23)</f>
        <v>21647</v>
      </c>
    </row>
    <row r="27" spans="1:5" s="42" customFormat="1" ht="9.75" customHeight="1">
      <c r="A27" s="43"/>
      <c r="B27" s="44"/>
      <c r="C27" s="45"/>
      <c r="D27" s="45"/>
      <c r="E27" s="45"/>
    </row>
  </sheetData>
  <sheetProtection/>
  <printOptions/>
  <pageMargins left="1.19" right="0.75" top="0.83" bottom="1" header="0" footer="0"/>
  <pageSetup horizontalDpi="600" verticalDpi="600" orientation="landscape" paperSize="9" r:id="rId1"/>
  <ignoredErrors>
    <ignoredError sqref="B9:D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1.57421875" style="48" customWidth="1"/>
    <col min="2" max="2" width="12.421875" style="48" customWidth="1"/>
    <col min="3" max="3" width="19.00390625" style="48" customWidth="1"/>
    <col min="4" max="4" width="14.421875" style="48" customWidth="1"/>
    <col min="5" max="5" width="23.57421875" style="48" customWidth="1"/>
    <col min="6" max="6" width="18.7109375" style="48" customWidth="1"/>
    <col min="7" max="7" width="26.28125" style="48" customWidth="1"/>
    <col min="8" max="16384" width="11.421875" style="48" customWidth="1"/>
  </cols>
  <sheetData>
    <row r="1" ht="14.25">
      <c r="A1" s="47"/>
    </row>
    <row r="3" ht="14.25">
      <c r="A3" s="1" t="s">
        <v>61</v>
      </c>
    </row>
    <row r="4" ht="14.25">
      <c r="A4" s="47"/>
    </row>
    <row r="5" ht="14.25">
      <c r="A5" s="47" t="s">
        <v>14</v>
      </c>
    </row>
    <row r="6" spans="1:7" ht="14.25">
      <c r="A6" s="53" t="str">
        <f>'A-N° Sinies Denun'!$A$6</f>
        <v>      (entre el 1 de enero y  30 de septiembre de 2023)</v>
      </c>
      <c r="B6" s="54"/>
      <c r="C6" s="55"/>
      <c r="D6" s="55"/>
      <c r="E6" s="55"/>
      <c r="F6" s="55"/>
      <c r="G6" s="55"/>
    </row>
    <row r="7" spans="1:7" ht="19.5" customHeight="1">
      <c r="A7" s="47"/>
      <c r="B7" s="8" t="s">
        <v>15</v>
      </c>
      <c r="C7" s="128" t="s">
        <v>80</v>
      </c>
      <c r="D7" s="128"/>
      <c r="E7" s="8" t="s">
        <v>16</v>
      </c>
      <c r="F7" s="7" t="s">
        <v>17</v>
      </c>
      <c r="G7" s="8" t="s">
        <v>18</v>
      </c>
    </row>
    <row r="8" spans="1:7" ht="14.25">
      <c r="A8" s="48" t="s">
        <v>1</v>
      </c>
      <c r="B8" s="7"/>
      <c r="C8" s="8" t="s">
        <v>19</v>
      </c>
      <c r="D8" s="7" t="s">
        <v>20</v>
      </c>
      <c r="E8" s="7" t="s">
        <v>21</v>
      </c>
      <c r="F8" s="7" t="s">
        <v>22</v>
      </c>
      <c r="G8" s="8" t="s">
        <v>23</v>
      </c>
    </row>
    <row r="9" spans="1:7" ht="15" thickBot="1">
      <c r="A9" s="51"/>
      <c r="B9" s="52" t="s">
        <v>24</v>
      </c>
      <c r="C9" s="52" t="s">
        <v>25</v>
      </c>
      <c r="D9" s="52" t="s">
        <v>26</v>
      </c>
      <c r="E9" s="52" t="s">
        <v>27</v>
      </c>
      <c r="F9" s="52" t="s">
        <v>28</v>
      </c>
      <c r="G9" s="52" t="s">
        <v>29</v>
      </c>
    </row>
    <row r="10" spans="1:7" ht="15" thickTop="1">
      <c r="A10" s="49" t="str">
        <f>'A-N° Sinies Denun'!A10</f>
        <v>Bci</v>
      </c>
      <c r="B10" s="34">
        <v>24</v>
      </c>
      <c r="C10" s="34">
        <v>4</v>
      </c>
      <c r="D10" s="34">
        <v>4</v>
      </c>
      <c r="E10" s="33">
        <v>8467</v>
      </c>
      <c r="F10" s="33">
        <v>0</v>
      </c>
      <c r="G10" s="50">
        <f aca="true" t="shared" si="0" ref="G10:G24">SUM(B10:F10)</f>
        <v>8499</v>
      </c>
    </row>
    <row r="11" spans="1:7" ht="14.25">
      <c r="A11" s="49" t="str">
        <f>'A-N° Sinies Denun'!A11</f>
        <v>BNP Paribas Cardif</v>
      </c>
      <c r="B11" s="34">
        <v>1</v>
      </c>
      <c r="C11" s="33">
        <v>0</v>
      </c>
      <c r="D11" s="33">
        <v>0</v>
      </c>
      <c r="E11" s="33">
        <v>551</v>
      </c>
      <c r="F11" s="33">
        <v>350</v>
      </c>
      <c r="G11" s="50">
        <f t="shared" si="0"/>
        <v>902</v>
      </c>
    </row>
    <row r="12" spans="1:7" ht="14.25">
      <c r="A12" s="49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50">
        <f t="shared" si="0"/>
        <v>0</v>
      </c>
    </row>
    <row r="13" spans="1:7" ht="14.25">
      <c r="A13" s="49" t="str">
        <f>'A-N° Sinies Denun'!A13</f>
        <v>Chubb</v>
      </c>
      <c r="B13" s="34">
        <v>12</v>
      </c>
      <c r="C13" s="33">
        <v>0</v>
      </c>
      <c r="D13" s="33">
        <v>0</v>
      </c>
      <c r="E13" s="33">
        <v>443</v>
      </c>
      <c r="F13" s="33">
        <v>0</v>
      </c>
      <c r="G13" s="50">
        <f t="shared" si="0"/>
        <v>455</v>
      </c>
    </row>
    <row r="14" spans="1:7" ht="14.25">
      <c r="A14" s="49" t="str">
        <f>'A-N° Sinies Denun'!A14</f>
        <v>Consorcio Nacional</v>
      </c>
      <c r="B14" s="34">
        <v>38</v>
      </c>
      <c r="C14" s="33">
        <v>1</v>
      </c>
      <c r="D14" s="33">
        <v>2</v>
      </c>
      <c r="E14" s="33">
        <v>636</v>
      </c>
      <c r="F14" s="33">
        <v>0</v>
      </c>
      <c r="G14" s="50">
        <f t="shared" si="0"/>
        <v>677</v>
      </c>
    </row>
    <row r="15" spans="1:7" ht="14.25">
      <c r="A15" s="49" t="str">
        <f>'A-N° Sinies Denun'!A15</f>
        <v>FID</v>
      </c>
      <c r="B15" s="34">
        <v>3</v>
      </c>
      <c r="C15" s="34">
        <v>0</v>
      </c>
      <c r="D15" s="33">
        <v>1</v>
      </c>
      <c r="E15" s="33">
        <v>102</v>
      </c>
      <c r="F15" s="33">
        <v>0</v>
      </c>
      <c r="G15" s="50">
        <f t="shared" si="0"/>
        <v>106</v>
      </c>
    </row>
    <row r="16" spans="1:7" ht="14.25">
      <c r="A16" s="49" t="str">
        <f>'A-N° Sinies Denun'!A16</f>
        <v>HDI</v>
      </c>
      <c r="B16" s="34">
        <v>136</v>
      </c>
      <c r="C16" s="34">
        <v>3</v>
      </c>
      <c r="D16" s="34">
        <v>7</v>
      </c>
      <c r="E16" s="33">
        <v>4345</v>
      </c>
      <c r="F16" s="33">
        <v>0</v>
      </c>
      <c r="G16" s="50">
        <f t="shared" si="0"/>
        <v>4491</v>
      </c>
    </row>
    <row r="17" spans="1:7" ht="14.25">
      <c r="A17" s="49" t="str">
        <f>'A-N° Sinies Denun'!A17</f>
        <v>Liberty</v>
      </c>
      <c r="B17" s="34">
        <v>57</v>
      </c>
      <c r="C17" s="33">
        <v>5</v>
      </c>
      <c r="D17" s="34">
        <v>0</v>
      </c>
      <c r="E17" s="33">
        <v>1876</v>
      </c>
      <c r="F17" s="33">
        <v>0</v>
      </c>
      <c r="G17" s="50">
        <f t="shared" si="0"/>
        <v>1938</v>
      </c>
    </row>
    <row r="18" spans="1:7" ht="14.25">
      <c r="A18" s="49" t="str">
        <f>'A-N° Sinies Denun'!A18</f>
        <v>Mapfre</v>
      </c>
      <c r="B18" s="34">
        <v>7</v>
      </c>
      <c r="C18" s="34">
        <v>0</v>
      </c>
      <c r="D18" s="34">
        <v>1</v>
      </c>
      <c r="E18" s="33">
        <v>48</v>
      </c>
      <c r="F18" s="33">
        <v>0</v>
      </c>
      <c r="G18" s="50">
        <f t="shared" si="0"/>
        <v>56</v>
      </c>
    </row>
    <row r="19" spans="1:7" ht="14.25">
      <c r="A19" s="49" t="str">
        <f>'A-N° Sinies Denun'!A19</f>
        <v>Mutual de Seguros</v>
      </c>
      <c r="B19" s="34">
        <v>33</v>
      </c>
      <c r="C19" s="34">
        <v>1</v>
      </c>
      <c r="D19" s="34">
        <v>3</v>
      </c>
      <c r="E19" s="33">
        <v>1174</v>
      </c>
      <c r="F19" s="33">
        <v>0</v>
      </c>
      <c r="G19" s="50">
        <f t="shared" si="0"/>
        <v>1211</v>
      </c>
    </row>
    <row r="20" spans="1:7" ht="14.25">
      <c r="A20" s="49" t="str">
        <f>'A-N° Sinies Denun'!A20</f>
        <v>Porvenir</v>
      </c>
      <c r="B20" s="34">
        <v>1</v>
      </c>
      <c r="C20" s="34">
        <v>1</v>
      </c>
      <c r="D20" s="34">
        <v>0</v>
      </c>
      <c r="E20" s="33">
        <v>22</v>
      </c>
      <c r="F20" s="33">
        <v>0</v>
      </c>
      <c r="G20" s="50">
        <f t="shared" si="0"/>
        <v>24</v>
      </c>
    </row>
    <row r="21" spans="1:7" ht="14.25">
      <c r="A21" s="49" t="str">
        <f>'A-N° Sinies Denun'!A21</f>
        <v>Renta Nacional</v>
      </c>
      <c r="B21" s="34">
        <v>55</v>
      </c>
      <c r="C21" s="34">
        <v>0</v>
      </c>
      <c r="D21" s="34">
        <v>0</v>
      </c>
      <c r="E21" s="34">
        <v>815</v>
      </c>
      <c r="F21" s="34">
        <v>99</v>
      </c>
      <c r="G21" s="50">
        <f t="shared" si="0"/>
        <v>969</v>
      </c>
    </row>
    <row r="22" spans="1:7" ht="14.25">
      <c r="A22" s="49" t="str">
        <f>'A-N° Sinies Denun'!A22</f>
        <v>Suramericana</v>
      </c>
      <c r="B22" s="34">
        <v>237</v>
      </c>
      <c r="C22" s="34">
        <v>5</v>
      </c>
      <c r="D22" s="34">
        <v>2</v>
      </c>
      <c r="E22" s="33">
        <v>7557</v>
      </c>
      <c r="F22" s="33">
        <v>0</v>
      </c>
      <c r="G22" s="50">
        <f t="shared" si="0"/>
        <v>7801</v>
      </c>
    </row>
    <row r="23" spans="1:7" ht="14.25">
      <c r="A23" s="49" t="str">
        <f>'A-N° Sinies Denun'!A23</f>
        <v>Zenit</v>
      </c>
      <c r="B23" s="34">
        <v>23</v>
      </c>
      <c r="C23" s="34">
        <v>0</v>
      </c>
      <c r="D23" s="34">
        <v>2</v>
      </c>
      <c r="E23" s="33">
        <v>1283</v>
      </c>
      <c r="F23" s="33">
        <v>0</v>
      </c>
      <c r="G23" s="50">
        <f t="shared" si="0"/>
        <v>1308</v>
      </c>
    </row>
    <row r="24" spans="1:7" ht="14.25">
      <c r="A24" s="49" t="str">
        <f>'A-N° Sinies Denun'!A24</f>
        <v>Zurich Chile(*)</v>
      </c>
      <c r="B24" s="34">
        <v>4</v>
      </c>
      <c r="C24" s="34">
        <v>0</v>
      </c>
      <c r="D24" s="34">
        <v>0</v>
      </c>
      <c r="E24" s="33">
        <v>82</v>
      </c>
      <c r="F24" s="33">
        <v>0</v>
      </c>
      <c r="G24" s="50">
        <f t="shared" si="0"/>
        <v>86</v>
      </c>
    </row>
    <row r="25" spans="1:7" ht="14.25">
      <c r="A25" s="56" t="str">
        <f>'A-N° Sinies Denun'!A25</f>
        <v>Zurich Santander </v>
      </c>
      <c r="B25" s="57">
        <v>8</v>
      </c>
      <c r="C25" s="57">
        <v>0</v>
      </c>
      <c r="D25" s="57">
        <v>0</v>
      </c>
      <c r="E25" s="39">
        <v>120</v>
      </c>
      <c r="F25" s="39">
        <v>0</v>
      </c>
      <c r="G25" s="58">
        <f>SUM(B25:F25)</f>
        <v>128</v>
      </c>
    </row>
    <row r="26" spans="2:4" s="59" customFormat="1" ht="9" customHeight="1">
      <c r="B26" s="60"/>
      <c r="C26" s="61"/>
      <c r="D26" s="61"/>
    </row>
    <row r="27" spans="1:7" ht="12.75" customHeight="1">
      <c r="A27" s="48" t="s">
        <v>10</v>
      </c>
      <c r="B27" s="9">
        <f>SUM(B10:B25)</f>
        <v>639</v>
      </c>
      <c r="C27" s="9">
        <f>SUM(C10:C25)</f>
        <v>20</v>
      </c>
      <c r="D27" s="9">
        <f>SUM(D10:D25)</f>
        <v>22</v>
      </c>
      <c r="E27" s="9">
        <f>SUM(E10:E25)</f>
        <v>27521</v>
      </c>
      <c r="F27" s="9">
        <f>SUM(F10:F25)</f>
        <v>449</v>
      </c>
      <c r="G27" s="50">
        <f>SUM(G10:G23)</f>
        <v>28437</v>
      </c>
    </row>
    <row r="28" spans="1:7" s="59" customFormat="1" ht="6">
      <c r="A28" s="62"/>
      <c r="B28" s="63"/>
      <c r="C28" s="64"/>
      <c r="D28" s="64"/>
      <c r="E28" s="65"/>
      <c r="F28" s="65"/>
      <c r="G28" s="65"/>
    </row>
    <row r="29" ht="14.25">
      <c r="A29" s="26"/>
    </row>
  </sheetData>
  <sheetProtection/>
  <mergeCells count="1">
    <mergeCell ref="C7:D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B9:F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II29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22.421875" style="17" customWidth="1"/>
    <col min="2" max="2" width="16.57421875" style="17" customWidth="1"/>
    <col min="3" max="3" width="17.57421875" style="17" customWidth="1"/>
    <col min="4" max="4" width="16.8515625" style="17" customWidth="1"/>
    <col min="5" max="5" width="19.140625" style="17" customWidth="1"/>
    <col min="6" max="6" width="20.00390625" style="17" customWidth="1"/>
    <col min="7" max="7" width="14.140625" style="17" customWidth="1"/>
    <col min="8" max="8" width="19.57421875" style="17" customWidth="1"/>
    <col min="9" max="9" width="13.421875" style="17" bestFit="1" customWidth="1"/>
    <col min="10" max="16384" width="11.421875" style="17" customWidth="1"/>
  </cols>
  <sheetData>
    <row r="1" ht="14.25">
      <c r="A1" s="66"/>
    </row>
    <row r="3" ht="14.25">
      <c r="A3" s="1" t="s">
        <v>61</v>
      </c>
    </row>
    <row r="4" ht="14.25">
      <c r="A4" s="66"/>
    </row>
    <row r="5" spans="1:8" ht="14.25">
      <c r="A5" s="67" t="s">
        <v>30</v>
      </c>
      <c r="B5" s="14"/>
      <c r="C5" s="14"/>
      <c r="H5" s="10"/>
    </row>
    <row r="6" spans="1:8" ht="14.25">
      <c r="A6" s="69" t="s">
        <v>101</v>
      </c>
      <c r="B6" s="70"/>
      <c r="C6" s="71"/>
      <c r="D6" s="71"/>
      <c r="E6" s="71"/>
      <c r="F6" s="71"/>
      <c r="G6" s="71"/>
      <c r="H6" s="71"/>
    </row>
    <row r="7" spans="1:8" ht="20.25" customHeight="1">
      <c r="A7" s="66"/>
      <c r="B7" s="129" t="s">
        <v>31</v>
      </c>
      <c r="C7" s="129"/>
      <c r="D7" s="129"/>
      <c r="E7" s="129"/>
      <c r="F7" s="11" t="s">
        <v>32</v>
      </c>
      <c r="G7" s="11" t="s">
        <v>33</v>
      </c>
      <c r="H7" s="12" t="s">
        <v>34</v>
      </c>
    </row>
    <row r="8" spans="1:8" ht="14.25">
      <c r="A8" s="17" t="s">
        <v>1</v>
      </c>
      <c r="B8" s="11" t="s">
        <v>15</v>
      </c>
      <c r="C8" s="12" t="s">
        <v>35</v>
      </c>
      <c r="D8" s="12" t="s">
        <v>36</v>
      </c>
      <c r="E8" s="12" t="s">
        <v>37</v>
      </c>
      <c r="F8" s="12" t="s">
        <v>38</v>
      </c>
      <c r="G8" s="11" t="s">
        <v>39</v>
      </c>
      <c r="H8" s="11" t="s">
        <v>40</v>
      </c>
    </row>
    <row r="9" spans="1:8" ht="15" thickBot="1">
      <c r="A9" s="85"/>
      <c r="B9" s="101"/>
      <c r="C9" s="86"/>
      <c r="D9" s="85"/>
      <c r="E9" s="86" t="s">
        <v>41</v>
      </c>
      <c r="F9" s="86" t="s">
        <v>42</v>
      </c>
      <c r="G9" s="86" t="s">
        <v>43</v>
      </c>
      <c r="H9" s="86" t="s">
        <v>44</v>
      </c>
    </row>
    <row r="10" spans="1:8" ht="15" thickTop="1">
      <c r="A10" s="68" t="str">
        <f>'A-N° Sinies Denun'!A10</f>
        <v>Bci</v>
      </c>
      <c r="B10" s="33">
        <v>2145759</v>
      </c>
      <c r="C10" s="33">
        <v>36004</v>
      </c>
      <c r="D10" s="33">
        <v>98025</v>
      </c>
      <c r="E10" s="13">
        <f>SUM(B10:D10)</f>
        <v>2279788</v>
      </c>
      <c r="F10" s="33">
        <v>5919543</v>
      </c>
      <c r="G10" s="33">
        <v>0</v>
      </c>
      <c r="H10" s="13">
        <f>SUM(E10:G10)</f>
        <v>8199331</v>
      </c>
    </row>
    <row r="11" spans="1:8" ht="14.25">
      <c r="A11" s="68" t="str">
        <f>'A-N° Sinies Denun'!A11</f>
        <v>BNP Paribas Cardif</v>
      </c>
      <c r="B11" s="13">
        <v>405903</v>
      </c>
      <c r="C11" s="33">
        <v>0</v>
      </c>
      <c r="D11" s="33">
        <v>0</v>
      </c>
      <c r="E11" s="13">
        <f aca="true" t="shared" si="0" ref="E11:E22">SUM(B11:D11)</f>
        <v>405903</v>
      </c>
      <c r="F11" s="33">
        <v>73578</v>
      </c>
      <c r="G11" s="33">
        <v>0</v>
      </c>
      <c r="H11" s="13">
        <f>SUM(E11:G11)</f>
        <v>479481</v>
      </c>
    </row>
    <row r="12" spans="1:8" ht="14.25">
      <c r="A12" s="68" t="str">
        <f>'A-N° Sinies Denun'!A12</f>
        <v>Bupa</v>
      </c>
      <c r="B12" s="33">
        <v>0</v>
      </c>
      <c r="C12" s="33">
        <v>0</v>
      </c>
      <c r="D12" s="33">
        <v>0</v>
      </c>
      <c r="E12" s="13">
        <f t="shared" si="0"/>
        <v>0</v>
      </c>
      <c r="F12" s="33">
        <v>0</v>
      </c>
      <c r="G12" s="33">
        <v>0</v>
      </c>
      <c r="H12" s="13">
        <f aca="true" t="shared" si="1" ref="H12:H23">SUM(E12:G12)</f>
        <v>0</v>
      </c>
    </row>
    <row r="13" spans="1:8" ht="14.25">
      <c r="A13" s="68" t="str">
        <f>'A-N° Sinies Denun'!A13</f>
        <v>Chubb</v>
      </c>
      <c r="B13" s="33">
        <v>0</v>
      </c>
      <c r="C13" s="33">
        <v>195634</v>
      </c>
      <c r="D13" s="33">
        <v>0</v>
      </c>
      <c r="E13" s="13">
        <f t="shared" si="0"/>
        <v>195634</v>
      </c>
      <c r="F13" s="33">
        <v>654229</v>
      </c>
      <c r="G13" s="33">
        <v>0</v>
      </c>
      <c r="H13" s="13">
        <f t="shared" si="1"/>
        <v>849863</v>
      </c>
    </row>
    <row r="14" spans="1:8" ht="14.25">
      <c r="A14" s="68" t="str">
        <f>'A-N° Sinies Denun'!A14</f>
        <v>Consorcio Nacional</v>
      </c>
      <c r="B14" s="33">
        <v>264952</v>
      </c>
      <c r="C14" s="33">
        <v>1895</v>
      </c>
      <c r="D14" s="33">
        <v>10769</v>
      </c>
      <c r="E14" s="13">
        <f t="shared" si="0"/>
        <v>277616</v>
      </c>
      <c r="F14" s="33">
        <v>550916</v>
      </c>
      <c r="G14" s="33">
        <v>0</v>
      </c>
      <c r="H14" s="13">
        <f t="shared" si="1"/>
        <v>828532</v>
      </c>
    </row>
    <row r="15" spans="1:8" ht="14.25">
      <c r="A15" s="68" t="str">
        <f>'A-N° Sinies Denun'!A15</f>
        <v>FID</v>
      </c>
      <c r="B15" s="33">
        <v>32229</v>
      </c>
      <c r="C15" s="33">
        <v>0</v>
      </c>
      <c r="D15" s="33">
        <v>0</v>
      </c>
      <c r="E15" s="13">
        <f t="shared" si="0"/>
        <v>32229</v>
      </c>
      <c r="F15" s="33">
        <v>63025</v>
      </c>
      <c r="G15" s="33">
        <v>0</v>
      </c>
      <c r="H15" s="13">
        <f t="shared" si="1"/>
        <v>95254</v>
      </c>
    </row>
    <row r="16" spans="1:8" ht="14.25">
      <c r="A16" s="68" t="str">
        <f>'A-N° Sinies Denun'!A16</f>
        <v>HDI</v>
      </c>
      <c r="B16" s="33">
        <v>1549250</v>
      </c>
      <c r="C16" s="33">
        <v>423135</v>
      </c>
      <c r="D16" s="33">
        <v>0</v>
      </c>
      <c r="E16" s="13">
        <f t="shared" si="0"/>
        <v>1972385</v>
      </c>
      <c r="F16" s="33">
        <v>4624022</v>
      </c>
      <c r="G16" s="33">
        <v>0</v>
      </c>
      <c r="H16" s="13">
        <f t="shared" si="1"/>
        <v>6596407</v>
      </c>
    </row>
    <row r="17" spans="1:8" ht="14.25">
      <c r="A17" s="68" t="str">
        <f>'A-N° Sinies Denun'!A17</f>
        <v>Liberty</v>
      </c>
      <c r="B17" s="33">
        <v>399285</v>
      </c>
      <c r="C17" s="33">
        <v>0</v>
      </c>
      <c r="D17" s="33">
        <v>54300</v>
      </c>
      <c r="E17" s="13">
        <f t="shared" si="0"/>
        <v>453585</v>
      </c>
      <c r="F17" s="33">
        <v>876679</v>
      </c>
      <c r="G17" s="33">
        <v>692</v>
      </c>
      <c r="H17" s="13">
        <f t="shared" si="1"/>
        <v>1330956</v>
      </c>
    </row>
    <row r="18" spans="1:8" ht="14.25">
      <c r="A18" s="68" t="str">
        <f>'A-N° Sinies Denun'!A18</f>
        <v>Mapfre</v>
      </c>
      <c r="B18" s="33">
        <v>0</v>
      </c>
      <c r="C18" s="33">
        <v>0</v>
      </c>
      <c r="D18" s="33">
        <v>0</v>
      </c>
      <c r="E18" s="13">
        <f t="shared" si="0"/>
        <v>0</v>
      </c>
      <c r="F18" s="33">
        <v>25990</v>
      </c>
      <c r="G18" s="33">
        <v>0</v>
      </c>
      <c r="H18" s="13">
        <f t="shared" si="1"/>
        <v>25990</v>
      </c>
    </row>
    <row r="19" spans="1:8" ht="14.25">
      <c r="A19" s="68" t="str">
        <f>'A-N° Sinies Denun'!A19</f>
        <v>Mutual de Seguros</v>
      </c>
      <c r="B19" s="33">
        <v>266017</v>
      </c>
      <c r="C19" s="33">
        <v>7341</v>
      </c>
      <c r="D19" s="33">
        <v>21327</v>
      </c>
      <c r="E19" s="13">
        <f t="shared" si="0"/>
        <v>294685</v>
      </c>
      <c r="F19" s="33">
        <v>960006</v>
      </c>
      <c r="G19" s="33">
        <v>0</v>
      </c>
      <c r="H19" s="13">
        <f t="shared" si="1"/>
        <v>1254691</v>
      </c>
    </row>
    <row r="20" spans="1:8" ht="14.25">
      <c r="A20" s="68" t="str">
        <f>'A-N° Sinies Denun'!A20</f>
        <v>Porvenir</v>
      </c>
      <c r="B20" s="33">
        <v>28749</v>
      </c>
      <c r="C20" s="33">
        <v>0</v>
      </c>
      <c r="D20" s="33">
        <v>10617</v>
      </c>
      <c r="E20" s="13">
        <f t="shared" si="0"/>
        <v>39366</v>
      </c>
      <c r="F20" s="33">
        <v>59023</v>
      </c>
      <c r="G20" s="33">
        <v>649</v>
      </c>
      <c r="H20" s="13">
        <f t="shared" si="1"/>
        <v>99038</v>
      </c>
    </row>
    <row r="21" spans="1:8" ht="14.25">
      <c r="A21" s="68" t="str">
        <f>'A-N° Sinies Denun'!A21</f>
        <v>Renta Nacional</v>
      </c>
      <c r="B21" s="33">
        <v>543718</v>
      </c>
      <c r="C21" s="33">
        <v>5458</v>
      </c>
      <c r="D21" s="33">
        <v>0</v>
      </c>
      <c r="E21" s="13">
        <f t="shared" si="0"/>
        <v>549176</v>
      </c>
      <c r="F21" s="33">
        <v>952927</v>
      </c>
      <c r="G21" s="33">
        <v>0</v>
      </c>
      <c r="H21" s="13">
        <f t="shared" si="1"/>
        <v>1502103</v>
      </c>
    </row>
    <row r="22" spans="1:8" ht="14.25">
      <c r="A22" s="68" t="str">
        <f>'A-N° Sinies Denun'!A22</f>
        <v>Suramericana</v>
      </c>
      <c r="B22" s="33">
        <v>2373118</v>
      </c>
      <c r="C22" s="33">
        <v>34867</v>
      </c>
      <c r="D22" s="33">
        <v>152068</v>
      </c>
      <c r="E22" s="13">
        <f t="shared" si="0"/>
        <v>2560053</v>
      </c>
      <c r="F22" s="33">
        <v>6200780</v>
      </c>
      <c r="G22" s="33">
        <v>0</v>
      </c>
      <c r="H22" s="13">
        <f t="shared" si="1"/>
        <v>8760833</v>
      </c>
    </row>
    <row r="23" spans="1:8" ht="14.25">
      <c r="A23" s="68" t="str">
        <f>'A-N° Sinies Denun'!A23</f>
        <v>Zenit</v>
      </c>
      <c r="B23" s="33">
        <v>282855</v>
      </c>
      <c r="C23" s="33">
        <v>23705</v>
      </c>
      <c r="D23" s="33">
        <v>10859</v>
      </c>
      <c r="E23" s="13">
        <f>SUM(B23:D23)</f>
        <v>317419</v>
      </c>
      <c r="F23" s="33">
        <v>1133860</v>
      </c>
      <c r="G23" s="33">
        <v>0</v>
      </c>
      <c r="H23" s="13">
        <f t="shared" si="1"/>
        <v>1451279</v>
      </c>
    </row>
    <row r="24" spans="1:8" ht="14.25">
      <c r="A24" s="68" t="str">
        <f>'A-N° Sinies Denun'!A24</f>
        <v>Zurich Chile(*)</v>
      </c>
      <c r="B24" s="33">
        <v>0</v>
      </c>
      <c r="C24" s="33">
        <v>0</v>
      </c>
      <c r="D24" s="33">
        <v>0</v>
      </c>
      <c r="E24" s="13">
        <f>SUM(B24:D24)</f>
        <v>0</v>
      </c>
      <c r="F24" s="33">
        <v>114599</v>
      </c>
      <c r="G24" s="33">
        <v>0</v>
      </c>
      <c r="H24" s="13">
        <f>SUM(E24:G24)</f>
        <v>114599</v>
      </c>
    </row>
    <row r="25" spans="1:9" ht="14.25">
      <c r="A25" s="113" t="str">
        <f>'A-N° Sinies Denun'!A25</f>
        <v>Zurich Santander </v>
      </c>
      <c r="B25" s="39">
        <v>21577</v>
      </c>
      <c r="C25" s="39">
        <v>0</v>
      </c>
      <c r="D25" s="39">
        <v>0</v>
      </c>
      <c r="E25" s="72">
        <f>SUM(B25:D25)</f>
        <v>21577</v>
      </c>
      <c r="F25" s="39">
        <v>36882</v>
      </c>
      <c r="G25" s="39">
        <v>1504</v>
      </c>
      <c r="H25" s="72">
        <f>SUM(E25:G25)</f>
        <v>59963</v>
      </c>
      <c r="I25" s="13">
        <f>H27/966</f>
        <v>32581.530020703933</v>
      </c>
    </row>
    <row r="26" spans="1:4" s="75" customFormat="1" ht="6">
      <c r="A26" s="73"/>
      <c r="B26" s="73"/>
      <c r="C26" s="74"/>
      <c r="D26" s="74"/>
    </row>
    <row r="27" spans="1:243" s="68" customFormat="1" ht="14.25">
      <c r="A27" s="68" t="s">
        <v>10</v>
      </c>
      <c r="B27" s="33">
        <f>SUM(B10:B25)</f>
        <v>8313412</v>
      </c>
      <c r="C27" s="33">
        <f>SUM(C10:C25)</f>
        <v>728039</v>
      </c>
      <c r="D27" s="33">
        <f>SUM(D10:D25)</f>
        <v>357965</v>
      </c>
      <c r="E27" s="33">
        <f>SUM(E10:E23)</f>
        <v>9377839</v>
      </c>
      <c r="F27" s="33">
        <f>SUM(F10:F23)</f>
        <v>22094578</v>
      </c>
      <c r="G27" s="33">
        <f>SUM(G10:G25)</f>
        <v>2845</v>
      </c>
      <c r="H27" s="33">
        <f>SUM(H10:H23)</f>
        <v>31473758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</row>
    <row r="28" spans="1:8" s="75" customFormat="1" ht="6">
      <c r="A28" s="76"/>
      <c r="B28" s="77"/>
      <c r="C28" s="78"/>
      <c r="D28" s="78"/>
      <c r="E28" s="79"/>
      <c r="F28" s="79"/>
      <c r="G28" s="79"/>
      <c r="H28" s="79"/>
    </row>
    <row r="29" spans="1:4" ht="14.25">
      <c r="A29" s="14"/>
      <c r="B29" s="15"/>
      <c r="C29" s="16"/>
      <c r="D29" s="16"/>
    </row>
  </sheetData>
  <sheetProtection/>
  <mergeCells count="1">
    <mergeCell ref="B7:E7"/>
  </mergeCells>
  <printOptions/>
  <pageMargins left="1.1811023622047245" right="0.2362204724409449" top="0.8267716535433072" bottom="0.4330708661417323" header="0" footer="0"/>
  <pageSetup orientation="landscape" paperSize="9" r:id="rId1"/>
  <ignoredErrors>
    <ignoredError sqref="E9:G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3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421875" style="34" customWidth="1"/>
    <col min="2" max="2" width="12.421875" style="34" customWidth="1"/>
    <col min="3" max="3" width="19.28125" style="34" customWidth="1"/>
    <col min="4" max="4" width="20.421875" style="34" customWidth="1"/>
    <col min="5" max="5" width="23.00390625" style="34" customWidth="1"/>
    <col min="6" max="6" width="22.28125" style="34" customWidth="1"/>
    <col min="7" max="16384" width="11.421875" style="34" customWidth="1"/>
  </cols>
  <sheetData>
    <row r="3" ht="14.25">
      <c r="A3" s="1" t="s">
        <v>61</v>
      </c>
    </row>
    <row r="4" spans="1:6" ht="14.25">
      <c r="A4" s="66"/>
      <c r="B4" s="17"/>
      <c r="C4" s="17"/>
      <c r="D4" s="17"/>
      <c r="E4" s="17"/>
      <c r="F4" s="17"/>
    </row>
    <row r="5" spans="1:6" ht="14.25">
      <c r="A5" s="66" t="s">
        <v>45</v>
      </c>
      <c r="B5" s="17"/>
      <c r="C5" s="17"/>
      <c r="D5" s="17"/>
      <c r="E5" s="17"/>
      <c r="F5" s="17"/>
    </row>
    <row r="6" spans="1:6" ht="14.25">
      <c r="A6" s="66" t="str">
        <f>'D-Sinies Pag Direc'!A6</f>
        <v>      (entre el 1 de enero y 30 de septiembre de 2023, montos expresados en miles de pesos de septiembre de 2023)</v>
      </c>
      <c r="B6" s="67"/>
      <c r="C6" s="17"/>
      <c r="D6" s="71"/>
      <c r="E6" s="71"/>
      <c r="F6" s="71"/>
    </row>
    <row r="7" spans="1:6" ht="22.5" customHeight="1">
      <c r="A7" s="84"/>
      <c r="B7" s="129" t="s">
        <v>77</v>
      </c>
      <c r="C7" s="129"/>
      <c r="D7" s="11" t="s">
        <v>47</v>
      </c>
      <c r="E7" s="11" t="s">
        <v>48</v>
      </c>
      <c r="F7" s="12" t="s">
        <v>49</v>
      </c>
    </row>
    <row r="8" spans="1:6" ht="14.25">
      <c r="A8" s="17" t="s">
        <v>1</v>
      </c>
      <c r="B8" s="12" t="s">
        <v>50</v>
      </c>
      <c r="C8" s="12" t="s">
        <v>51</v>
      </c>
      <c r="D8" s="11" t="s">
        <v>78</v>
      </c>
      <c r="E8" s="11" t="s">
        <v>52</v>
      </c>
      <c r="F8" s="12" t="s">
        <v>53</v>
      </c>
    </row>
    <row r="9" spans="1:6" ht="14.25">
      <c r="A9" s="17"/>
      <c r="B9" s="80"/>
      <c r="C9" s="81"/>
      <c r="D9" s="11" t="s">
        <v>79</v>
      </c>
      <c r="E9" s="11" t="s">
        <v>54</v>
      </c>
      <c r="F9" s="12" t="s">
        <v>55</v>
      </c>
    </row>
    <row r="10" spans="1:6" ht="15" thickBot="1">
      <c r="A10" s="85"/>
      <c r="B10" s="86" t="s">
        <v>56</v>
      </c>
      <c r="C10" s="86" t="s">
        <v>57</v>
      </c>
      <c r="D10" s="86" t="s">
        <v>58</v>
      </c>
      <c r="E10" s="86" t="s">
        <v>59</v>
      </c>
      <c r="F10" s="86" t="s">
        <v>60</v>
      </c>
    </row>
    <row r="11" spans="1:6" ht="15" thickTop="1">
      <c r="A11" s="49" t="str">
        <f>'D-Sinies Pag Direc'!A10</f>
        <v>Bci</v>
      </c>
      <c r="B11" s="82">
        <f>'D-Sinies Pag Direc'!H10</f>
        <v>8199331</v>
      </c>
      <c r="C11" s="33">
        <v>1466846</v>
      </c>
      <c r="D11" s="33">
        <v>2404143</v>
      </c>
      <c r="E11" s="33">
        <v>3297768</v>
      </c>
      <c r="F11" s="83">
        <f aca="true" t="shared" si="0" ref="F11:F16">SUM(B11:D11)-E11</f>
        <v>8772552</v>
      </c>
    </row>
    <row r="12" spans="1:6" ht="14.25">
      <c r="A12" s="49" t="str">
        <f>'D-Sinies Pag Direc'!A11</f>
        <v>BNP Paribas Cardif</v>
      </c>
      <c r="B12" s="82">
        <f>'D-Sinies Pag Direc'!H11</f>
        <v>479481</v>
      </c>
      <c r="C12" s="33">
        <v>230959</v>
      </c>
      <c r="D12" s="33">
        <v>446600</v>
      </c>
      <c r="E12" s="33">
        <v>353792</v>
      </c>
      <c r="F12" s="83">
        <f t="shared" si="0"/>
        <v>803248</v>
      </c>
    </row>
    <row r="13" spans="1:6" ht="14.25">
      <c r="A13" s="49" t="str">
        <f>'D-Sinies Pag Direc'!A12</f>
        <v>Bupa</v>
      </c>
      <c r="B13" s="82">
        <f>'D-Sinies Pag Direc'!H12</f>
        <v>0</v>
      </c>
      <c r="C13" s="82">
        <v>0</v>
      </c>
      <c r="D13" s="82">
        <v>0</v>
      </c>
      <c r="E13" s="82">
        <v>0</v>
      </c>
      <c r="F13" s="82">
        <v>0</v>
      </c>
    </row>
    <row r="14" spans="1:6" ht="14.25">
      <c r="A14" s="49" t="str">
        <f>'D-Sinies Pag Direc'!A13</f>
        <v>Chubb</v>
      </c>
      <c r="B14" s="82">
        <f>'D-Sinies Pag Direc'!H13</f>
        <v>849863</v>
      </c>
      <c r="C14" s="33">
        <v>193536</v>
      </c>
      <c r="D14" s="33">
        <v>290854</v>
      </c>
      <c r="E14" s="33">
        <v>469084</v>
      </c>
      <c r="F14" s="83">
        <f t="shared" si="0"/>
        <v>865169</v>
      </c>
    </row>
    <row r="15" spans="1:6" ht="14.25">
      <c r="A15" s="49" t="str">
        <f>'D-Sinies Pag Direc'!A14</f>
        <v>Consorcio Nacional</v>
      </c>
      <c r="B15" s="82">
        <f>'D-Sinies Pag Direc'!H14</f>
        <v>828532</v>
      </c>
      <c r="C15" s="33">
        <v>121501</v>
      </c>
      <c r="D15" s="33">
        <v>270904</v>
      </c>
      <c r="E15" s="33">
        <v>260394</v>
      </c>
      <c r="F15" s="83">
        <f t="shared" si="0"/>
        <v>960543</v>
      </c>
    </row>
    <row r="16" spans="1:6" ht="14.25">
      <c r="A16" s="49" t="str">
        <f>'D-Sinies Pag Direc'!A15</f>
        <v>FID</v>
      </c>
      <c r="B16" s="82">
        <f>'D-Sinies Pag Direc'!H15</f>
        <v>95254</v>
      </c>
      <c r="C16" s="33">
        <v>45983</v>
      </c>
      <c r="D16" s="33">
        <v>49306</v>
      </c>
      <c r="E16" s="33">
        <v>87209</v>
      </c>
      <c r="F16" s="83">
        <f t="shared" si="0"/>
        <v>103334</v>
      </c>
    </row>
    <row r="17" spans="1:6" ht="14.25">
      <c r="A17" s="49" t="str">
        <f>'D-Sinies Pag Direc'!A16</f>
        <v>HDI</v>
      </c>
      <c r="B17" s="82">
        <f>'D-Sinies Pag Direc'!H16</f>
        <v>6596407</v>
      </c>
      <c r="C17" s="33">
        <v>1644908</v>
      </c>
      <c r="D17" s="33">
        <v>2192169</v>
      </c>
      <c r="E17" s="33">
        <v>3090566</v>
      </c>
      <c r="F17" s="83">
        <f aca="true" t="shared" si="1" ref="F17:F24">SUM(B17:D17)-E17</f>
        <v>7342918</v>
      </c>
    </row>
    <row r="18" spans="1:6" ht="14.25">
      <c r="A18" s="49" t="str">
        <f>'D-Sinies Pag Direc'!A17</f>
        <v>Liberty</v>
      </c>
      <c r="B18" s="82">
        <f>'D-Sinies Pag Direc'!H17</f>
        <v>1330956</v>
      </c>
      <c r="C18" s="33">
        <v>733955</v>
      </c>
      <c r="D18" s="33">
        <v>365721</v>
      </c>
      <c r="E18" s="33">
        <v>631216</v>
      </c>
      <c r="F18" s="83">
        <f t="shared" si="1"/>
        <v>1799416</v>
      </c>
    </row>
    <row r="19" spans="1:6" ht="14.25">
      <c r="A19" s="49" t="str">
        <f>'D-Sinies Pag Direc'!A18</f>
        <v>Mapfre</v>
      </c>
      <c r="B19" s="82">
        <f>'D-Sinies Pag Direc'!H18</f>
        <v>25990</v>
      </c>
      <c r="C19" s="33">
        <v>98748</v>
      </c>
      <c r="D19" s="33">
        <v>21347</v>
      </c>
      <c r="E19" s="33">
        <v>145782</v>
      </c>
      <c r="F19" s="83">
        <f t="shared" si="1"/>
        <v>303</v>
      </c>
    </row>
    <row r="20" spans="1:6" ht="14.25">
      <c r="A20" s="49" t="str">
        <f>'D-Sinies Pag Direc'!A19</f>
        <v>Mutual de Seguros</v>
      </c>
      <c r="B20" s="82">
        <f>'D-Sinies Pag Direc'!H19</f>
        <v>1254691</v>
      </c>
      <c r="C20" s="33">
        <v>168811</v>
      </c>
      <c r="D20" s="33">
        <v>274028</v>
      </c>
      <c r="E20" s="33">
        <v>674240</v>
      </c>
      <c r="F20" s="83">
        <f t="shared" si="1"/>
        <v>1023290</v>
      </c>
    </row>
    <row r="21" spans="1:6" ht="14.25">
      <c r="A21" s="49" t="str">
        <f>'D-Sinies Pag Direc'!A20</f>
        <v>Porvenir</v>
      </c>
      <c r="B21" s="82">
        <f>'D-Sinies Pag Direc'!H20</f>
        <v>99038</v>
      </c>
      <c r="C21" s="33">
        <v>18495</v>
      </c>
      <c r="D21" s="33">
        <v>67741</v>
      </c>
      <c r="E21" s="33">
        <v>68661</v>
      </c>
      <c r="F21" s="83">
        <f t="shared" si="1"/>
        <v>116613</v>
      </c>
    </row>
    <row r="22" spans="1:6" ht="14.25">
      <c r="A22" s="49" t="str">
        <f>'D-Sinies Pag Direc'!A21</f>
        <v>Renta Nacional</v>
      </c>
      <c r="B22" s="82">
        <f>'D-Sinies Pag Direc'!H21</f>
        <v>1502103</v>
      </c>
      <c r="C22" s="33">
        <v>297728</v>
      </c>
      <c r="D22" s="33">
        <v>261051</v>
      </c>
      <c r="E22" s="33">
        <v>578984</v>
      </c>
      <c r="F22" s="83">
        <f>SUM(B22:D22)-E22</f>
        <v>1481898</v>
      </c>
    </row>
    <row r="23" spans="1:6" ht="14.25">
      <c r="A23" s="49" t="str">
        <f>'D-Sinies Pag Direc'!A22</f>
        <v>Suramericana</v>
      </c>
      <c r="B23" s="82">
        <f>'D-Sinies Pag Direc'!H22</f>
        <v>8760833</v>
      </c>
      <c r="C23" s="33">
        <v>1672993</v>
      </c>
      <c r="D23" s="33">
        <v>1629883</v>
      </c>
      <c r="E23" s="33">
        <v>3015641</v>
      </c>
      <c r="F23" s="83">
        <f t="shared" si="1"/>
        <v>9048068</v>
      </c>
    </row>
    <row r="24" spans="1:6" ht="14.25">
      <c r="A24" s="49" t="str">
        <f>'D-Sinies Pag Direc'!A23</f>
        <v>Zenit</v>
      </c>
      <c r="B24" s="82">
        <f>'D-Sinies Pag Direc'!H23</f>
        <v>1451279</v>
      </c>
      <c r="C24" s="33">
        <v>239073</v>
      </c>
      <c r="D24" s="33">
        <v>218305</v>
      </c>
      <c r="E24" s="33">
        <v>803283</v>
      </c>
      <c r="F24" s="83">
        <f t="shared" si="1"/>
        <v>1105374</v>
      </c>
    </row>
    <row r="25" spans="1:6" ht="14.25">
      <c r="A25" s="49" t="str">
        <f>'D-Sinies Pag Direc'!A24</f>
        <v>Zurich Chile(*)</v>
      </c>
      <c r="B25" s="82">
        <f>'D-Sinies Pag Direc'!H24</f>
        <v>114599</v>
      </c>
      <c r="C25" s="33">
        <v>176683</v>
      </c>
      <c r="D25" s="33">
        <v>29427</v>
      </c>
      <c r="E25" s="33">
        <v>62320</v>
      </c>
      <c r="F25" s="83">
        <f>SUM(B25:D25)-E25</f>
        <v>258389</v>
      </c>
    </row>
    <row r="26" spans="1:6" ht="14.25">
      <c r="A26" s="56" t="str">
        <f>'D-Sinies Pag Direc'!A25</f>
        <v>Zurich Santander </v>
      </c>
      <c r="B26" s="87">
        <f>'D-Sinies Pag Direc'!H25</f>
        <v>59963</v>
      </c>
      <c r="C26" s="39">
        <v>156608</v>
      </c>
      <c r="D26" s="39">
        <v>78155</v>
      </c>
      <c r="E26" s="39">
        <v>14993</v>
      </c>
      <c r="F26" s="88">
        <f>SUM(B26:D26)-E26</f>
        <v>279733</v>
      </c>
    </row>
    <row r="27" spans="1:6" s="42" customFormat="1" ht="6">
      <c r="A27" s="73"/>
      <c r="B27" s="73"/>
      <c r="C27" s="74"/>
      <c r="D27" s="74"/>
      <c r="E27" s="74"/>
      <c r="F27" s="75"/>
    </row>
    <row r="28" spans="1:6" ht="14.25">
      <c r="A28" s="17" t="s">
        <v>10</v>
      </c>
      <c r="B28" s="82">
        <f>SUM(B11:B24)</f>
        <v>31473758</v>
      </c>
      <c r="C28" s="82">
        <f>SUM(C11:C24)</f>
        <v>6933536</v>
      </c>
      <c r="D28" s="82">
        <f>SUM(D11:D24)</f>
        <v>8492052</v>
      </c>
      <c r="E28" s="82">
        <f>SUM(E11:E24)</f>
        <v>13476620</v>
      </c>
      <c r="F28" s="83">
        <f>+B28+C28+D28-E28</f>
        <v>33422726</v>
      </c>
    </row>
    <row r="29" spans="1:6" s="42" customFormat="1" ht="6">
      <c r="A29" s="76"/>
      <c r="B29" s="77"/>
      <c r="C29" s="78"/>
      <c r="D29" s="78"/>
      <c r="E29" s="78"/>
      <c r="F29" s="79"/>
    </row>
    <row r="31" spans="1:6" ht="14.25">
      <c r="A31" s="17"/>
      <c r="B31" s="30"/>
      <c r="C31" s="28"/>
      <c r="D31" s="28"/>
      <c r="E31" s="28"/>
      <c r="F31" s="48"/>
    </row>
  </sheetData>
  <sheetProtection/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  <ignoredErrors>
    <ignoredError sqref="B10:E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4.00390625" style="20" customWidth="1"/>
    <col min="2" max="2" width="12.7109375" style="20" customWidth="1"/>
    <col min="3" max="3" width="17.57421875" style="20" customWidth="1"/>
    <col min="4" max="4" width="15.28125" style="20" customWidth="1"/>
    <col min="5" max="5" width="15.00390625" style="20" customWidth="1"/>
    <col min="6" max="6" width="16.8515625" style="20" customWidth="1"/>
    <col min="7" max="7" width="12.7109375" style="20" customWidth="1"/>
    <col min="8" max="8" width="11.7109375" style="20" customWidth="1"/>
    <col min="9" max="9" width="15.7109375" style="20" customWidth="1"/>
    <col min="10" max="16384" width="11.421875" style="20" customWidth="1"/>
  </cols>
  <sheetData>
    <row r="1" ht="14.25">
      <c r="A1" s="18"/>
    </row>
    <row r="3" ht="14.25">
      <c r="A3" s="1" t="s">
        <v>61</v>
      </c>
    </row>
    <row r="4" ht="14.25">
      <c r="A4" s="18"/>
    </row>
    <row r="5" spans="1:2" ht="14.25">
      <c r="A5" s="19" t="s">
        <v>0</v>
      </c>
      <c r="B5" s="111"/>
    </row>
    <row r="6" spans="1:9" ht="14.25">
      <c r="A6" s="90" t="str">
        <f>'A-N° Sinies Denun'!$A$6</f>
        <v>      (entre el 1 de enero y  30 de septiembre de 2023)</v>
      </c>
      <c r="B6" s="91"/>
      <c r="C6" s="92"/>
      <c r="D6" s="92"/>
      <c r="E6" s="92"/>
      <c r="F6" s="92"/>
      <c r="G6" s="92"/>
      <c r="H6" s="92"/>
      <c r="I6" s="92"/>
    </row>
    <row r="7" spans="1:2" s="93" customFormat="1" ht="6">
      <c r="A7" s="102"/>
      <c r="B7" s="103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89" t="s">
        <v>84</v>
      </c>
      <c r="G8" s="21" t="s">
        <v>6</v>
      </c>
      <c r="H8" s="21" t="s">
        <v>7</v>
      </c>
      <c r="I8" s="21" t="s">
        <v>8</v>
      </c>
    </row>
    <row r="9" spans="1:9" s="93" customFormat="1" ht="6.75" thickBot="1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5" thickTop="1">
      <c r="A10" s="68" t="str">
        <f>'A-N° Sinies Denun'!A10</f>
        <v>Bci</v>
      </c>
      <c r="B10" s="23">
        <v>914912</v>
      </c>
      <c r="C10" s="23">
        <v>366972</v>
      </c>
      <c r="D10" s="23">
        <v>74277</v>
      </c>
      <c r="E10" s="23">
        <v>40769</v>
      </c>
      <c r="F10" s="23">
        <v>26985</v>
      </c>
      <c r="G10" s="23">
        <v>32823</v>
      </c>
      <c r="H10" s="23">
        <v>50127</v>
      </c>
      <c r="I10" s="24">
        <f aca="true" t="shared" si="0" ref="I10:I18">SUM(B10:H10)</f>
        <v>1506865</v>
      </c>
    </row>
    <row r="11" spans="1:9" ht="14.25">
      <c r="A11" s="68" t="str">
        <f>'A-N° Sinies Denun'!A11</f>
        <v>BNP Paribas Cardif</v>
      </c>
      <c r="B11" s="23">
        <v>176975</v>
      </c>
      <c r="C11" s="23">
        <v>23220</v>
      </c>
      <c r="D11" s="23">
        <v>0</v>
      </c>
      <c r="E11" s="23">
        <v>0</v>
      </c>
      <c r="F11" s="23">
        <v>2734</v>
      </c>
      <c r="G11" s="23">
        <v>0</v>
      </c>
      <c r="H11" s="23">
        <v>754</v>
      </c>
      <c r="I11" s="24">
        <f t="shared" si="0"/>
        <v>203683</v>
      </c>
    </row>
    <row r="12" spans="1:9" ht="14.25">
      <c r="A12" s="68" t="str">
        <f>'A-N° Sinies Denun'!A12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>SUM(B12:H12)</f>
        <v>0</v>
      </c>
    </row>
    <row r="13" spans="1:9" ht="14.25">
      <c r="A13" s="68" t="str">
        <f>'A-N° Sinies Denun'!A13</f>
        <v>Chubb</v>
      </c>
      <c r="B13" s="23">
        <v>0</v>
      </c>
      <c r="C13" s="23">
        <v>0</v>
      </c>
      <c r="D13" s="23">
        <v>0</v>
      </c>
      <c r="E13" s="23">
        <v>8709</v>
      </c>
      <c r="F13" s="23">
        <v>0</v>
      </c>
      <c r="G13" s="23">
        <v>0</v>
      </c>
      <c r="H13" s="23">
        <v>0</v>
      </c>
      <c r="I13" s="24">
        <f t="shared" si="0"/>
        <v>8709</v>
      </c>
    </row>
    <row r="14" spans="1:9" ht="14.25">
      <c r="A14" s="68" t="str">
        <f>'A-N° Sinies Denun'!A14</f>
        <v>Consorcio Nacional</v>
      </c>
      <c r="B14" s="23">
        <v>239086</v>
      </c>
      <c r="C14" s="23">
        <v>48636</v>
      </c>
      <c r="D14" s="23">
        <v>1</v>
      </c>
      <c r="E14" s="23">
        <v>274</v>
      </c>
      <c r="F14" s="23">
        <v>1020</v>
      </c>
      <c r="G14" s="23">
        <v>4</v>
      </c>
      <c r="H14" s="23">
        <v>1435</v>
      </c>
      <c r="I14" s="24">
        <f t="shared" si="0"/>
        <v>290456</v>
      </c>
    </row>
    <row r="15" spans="1:9" ht="14.25">
      <c r="A15" s="68" t="str">
        <f>'A-N° Sinies Denun'!A15</f>
        <v>FID</v>
      </c>
      <c r="B15" s="23">
        <v>0</v>
      </c>
      <c r="C15" s="23">
        <v>0</v>
      </c>
      <c r="D15" s="23">
        <v>2941</v>
      </c>
      <c r="E15" s="23">
        <v>2264</v>
      </c>
      <c r="F15" s="23">
        <v>0</v>
      </c>
      <c r="G15" s="23">
        <v>1440</v>
      </c>
      <c r="H15" s="23">
        <v>317</v>
      </c>
      <c r="I15" s="24">
        <f t="shared" si="0"/>
        <v>6962</v>
      </c>
    </row>
    <row r="16" spans="1:9" ht="14.25">
      <c r="A16" s="68" t="str">
        <f>'A-N° Sinies Denun'!A16</f>
        <v>HDI</v>
      </c>
      <c r="B16" s="23">
        <v>898613</v>
      </c>
      <c r="C16" s="23">
        <v>321382</v>
      </c>
      <c r="D16" s="23">
        <v>46834</v>
      </c>
      <c r="E16" s="23">
        <v>21775</v>
      </c>
      <c r="F16" s="23">
        <v>108799</v>
      </c>
      <c r="G16" s="23">
        <v>10595</v>
      </c>
      <c r="H16" s="23">
        <v>35995</v>
      </c>
      <c r="I16" s="24">
        <f t="shared" si="0"/>
        <v>1443993</v>
      </c>
    </row>
    <row r="17" spans="1:9" ht="14.25">
      <c r="A17" s="68" t="str">
        <f>'A-N° Sinies Denun'!A17</f>
        <v>Liberty</v>
      </c>
      <c r="B17" s="23">
        <v>55153</v>
      </c>
      <c r="C17" s="23">
        <v>40250</v>
      </c>
      <c r="D17" s="23">
        <v>6826</v>
      </c>
      <c r="E17" s="23">
        <v>39576</v>
      </c>
      <c r="F17" s="23">
        <v>2844</v>
      </c>
      <c r="G17" s="23">
        <v>63525</v>
      </c>
      <c r="H17" s="23">
        <v>17251</v>
      </c>
      <c r="I17" s="24">
        <f t="shared" si="0"/>
        <v>225425</v>
      </c>
    </row>
    <row r="18" spans="1:9" ht="14.25">
      <c r="A18" s="68" t="str">
        <f>'A-N° Sinies Denun'!A18</f>
        <v>Mapfre</v>
      </c>
      <c r="B18" s="23">
        <v>5435</v>
      </c>
      <c r="C18" s="23">
        <v>4933</v>
      </c>
      <c r="D18" s="23">
        <v>821</v>
      </c>
      <c r="E18" s="23">
        <v>518</v>
      </c>
      <c r="F18" s="23">
        <v>1</v>
      </c>
      <c r="G18" s="23">
        <v>288</v>
      </c>
      <c r="H18" s="23">
        <v>3772</v>
      </c>
      <c r="I18" s="24">
        <f t="shared" si="0"/>
        <v>15768</v>
      </c>
    </row>
    <row r="19" spans="1:9" ht="14.25">
      <c r="A19" s="68" t="str">
        <f>'A-N° Sinies Denun'!A19</f>
        <v>Mutual de Seguros</v>
      </c>
      <c r="B19" s="23">
        <v>107063</v>
      </c>
      <c r="C19" s="23">
        <v>43325</v>
      </c>
      <c r="D19" s="23">
        <v>0</v>
      </c>
      <c r="E19" s="23">
        <v>0</v>
      </c>
      <c r="F19" s="23">
        <v>5629</v>
      </c>
      <c r="G19" s="23">
        <v>0</v>
      </c>
      <c r="H19" s="23">
        <v>5836</v>
      </c>
      <c r="I19" s="24">
        <f aca="true" t="shared" si="1" ref="I19:I25">SUM(B19:H19)</f>
        <v>161853</v>
      </c>
    </row>
    <row r="20" spans="1:9" ht="14.25">
      <c r="A20" s="68" t="str">
        <f>'A-N° Sinies Denun'!A20</f>
        <v>Porvenir</v>
      </c>
      <c r="B20" s="23">
        <v>5567</v>
      </c>
      <c r="C20" s="23">
        <v>2798</v>
      </c>
      <c r="D20" s="23">
        <v>1071</v>
      </c>
      <c r="E20" s="23">
        <v>0</v>
      </c>
      <c r="F20" s="23">
        <v>203</v>
      </c>
      <c r="G20" s="23">
        <v>0</v>
      </c>
      <c r="H20" s="23">
        <v>308</v>
      </c>
      <c r="I20" s="24">
        <f t="shared" si="1"/>
        <v>9947</v>
      </c>
    </row>
    <row r="21" spans="1:9" ht="14.25">
      <c r="A21" s="68" t="str">
        <f>'A-N° Sinies Denun'!A21</f>
        <v>Renta Nacional</v>
      </c>
      <c r="B21" s="23">
        <v>102120</v>
      </c>
      <c r="C21" s="23">
        <v>107708</v>
      </c>
      <c r="D21" s="23">
        <v>34740</v>
      </c>
      <c r="E21" s="23">
        <v>3893</v>
      </c>
      <c r="F21" s="23">
        <v>11612</v>
      </c>
      <c r="G21" s="23">
        <v>0</v>
      </c>
      <c r="H21" s="23">
        <v>1962</v>
      </c>
      <c r="I21" s="24">
        <f t="shared" si="1"/>
        <v>262035</v>
      </c>
    </row>
    <row r="22" spans="1:9" ht="14.25">
      <c r="A22" s="68" t="str">
        <f>'A-N° Sinies Denun'!A22</f>
        <v>Suramericana</v>
      </c>
      <c r="B22" s="23">
        <v>1105644</v>
      </c>
      <c r="C22" s="23">
        <v>338120</v>
      </c>
      <c r="D22" s="23">
        <v>1264</v>
      </c>
      <c r="E22" s="23">
        <v>4495</v>
      </c>
      <c r="F22" s="23">
        <v>87994</v>
      </c>
      <c r="G22" s="23">
        <v>1031</v>
      </c>
      <c r="H22" s="23">
        <v>13028</v>
      </c>
      <c r="I22" s="24">
        <f t="shared" si="1"/>
        <v>1551576</v>
      </c>
    </row>
    <row r="23" spans="1:9" ht="14.25">
      <c r="A23" s="68" t="str">
        <f>'A-N° Sinies Denun'!A23</f>
        <v>Zenit</v>
      </c>
      <c r="B23" s="23">
        <v>81732</v>
      </c>
      <c r="C23" s="23">
        <v>20926</v>
      </c>
      <c r="D23" s="23">
        <v>0</v>
      </c>
      <c r="E23" s="23">
        <v>600</v>
      </c>
      <c r="F23" s="23">
        <v>2102</v>
      </c>
      <c r="G23" s="23">
        <v>218</v>
      </c>
      <c r="H23" s="23">
        <v>1284</v>
      </c>
      <c r="I23" s="24">
        <f t="shared" si="1"/>
        <v>106862</v>
      </c>
    </row>
    <row r="24" spans="1:9" ht="14.25">
      <c r="A24" s="68" t="str">
        <f>'A-N° Sinies Denun'!A24</f>
        <v>Zurich Chile(*)</v>
      </c>
      <c r="B24" s="23">
        <v>53487</v>
      </c>
      <c r="C24" s="23">
        <v>8838</v>
      </c>
      <c r="D24" s="23">
        <v>0</v>
      </c>
      <c r="E24" s="23">
        <v>0</v>
      </c>
      <c r="F24" s="23">
        <v>125</v>
      </c>
      <c r="G24" s="23">
        <v>0</v>
      </c>
      <c r="H24" s="23">
        <v>280</v>
      </c>
      <c r="I24" s="24">
        <f t="shared" si="1"/>
        <v>62730</v>
      </c>
    </row>
    <row r="25" spans="1:9" ht="14.25">
      <c r="A25" s="68" t="str">
        <f>'A-N° Sinies Denun'!A25</f>
        <v>Zurich Santander </v>
      </c>
      <c r="B25" s="23">
        <v>68833</v>
      </c>
      <c r="C25" s="20">
        <v>21536</v>
      </c>
      <c r="D25" s="20">
        <v>0</v>
      </c>
      <c r="E25" s="20">
        <v>0</v>
      </c>
      <c r="F25" s="23">
        <v>1828</v>
      </c>
      <c r="G25" s="23">
        <v>0</v>
      </c>
      <c r="H25" s="23">
        <v>66530</v>
      </c>
      <c r="I25" s="24">
        <f t="shared" si="1"/>
        <v>158727</v>
      </c>
    </row>
    <row r="26" spans="1:9" s="93" customFormat="1" ht="6">
      <c r="A26" s="106"/>
      <c r="B26" s="107"/>
      <c r="C26" s="108"/>
      <c r="D26" s="108"/>
      <c r="E26" s="108"/>
      <c r="F26" s="108"/>
      <c r="G26" s="109"/>
      <c r="H26" s="109"/>
      <c r="I26" s="109"/>
    </row>
    <row r="27" spans="1:9" ht="14.25">
      <c r="A27" s="20" t="s">
        <v>10</v>
      </c>
      <c r="B27" s="22">
        <f>SUM(B10:B23)</f>
        <v>3692300</v>
      </c>
      <c r="C27" s="22">
        <f aca="true" t="shared" si="2" ref="C27:H27">SUM(C10:C23)</f>
        <v>1318270</v>
      </c>
      <c r="D27" s="22">
        <f t="shared" si="2"/>
        <v>168775</v>
      </c>
      <c r="E27" s="22">
        <f t="shared" si="2"/>
        <v>122873</v>
      </c>
      <c r="F27" s="22">
        <f t="shared" si="2"/>
        <v>249923</v>
      </c>
      <c r="G27" s="22">
        <f t="shared" si="2"/>
        <v>109924</v>
      </c>
      <c r="H27" s="22">
        <f t="shared" si="2"/>
        <v>132069</v>
      </c>
      <c r="I27" s="22">
        <f>SUM(I10:I23)</f>
        <v>5794134</v>
      </c>
    </row>
    <row r="28" spans="1:9" s="93" customFormat="1" ht="12.75" customHeight="1">
      <c r="A28" s="94"/>
      <c r="B28" s="95"/>
      <c r="C28" s="96"/>
      <c r="D28" s="96"/>
      <c r="E28" s="96"/>
      <c r="F28" s="96"/>
      <c r="G28" s="97"/>
      <c r="H28" s="98"/>
      <c r="I28" s="98"/>
    </row>
  </sheetData>
  <sheetProtection/>
  <printOptions/>
  <pageMargins left="1.1811023622047245" right="0.2362204724409449" top="0.84" bottom="0.4330708661417323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2.421875" style="34" customWidth="1"/>
    <col min="2" max="9" width="15.57421875" style="34" customWidth="1"/>
    <col min="10" max="16384" width="11.421875" style="34" customWidth="1"/>
  </cols>
  <sheetData>
    <row r="3" ht="14.25">
      <c r="A3" s="1" t="s">
        <v>61</v>
      </c>
    </row>
    <row r="5" spans="1:9" ht="14.25">
      <c r="A5" s="18" t="s">
        <v>11</v>
      </c>
      <c r="B5" s="19"/>
      <c r="C5" s="20"/>
      <c r="D5" s="20"/>
      <c r="E5" s="20"/>
      <c r="F5" s="20"/>
      <c r="G5" s="20"/>
      <c r="H5" s="20"/>
      <c r="I5" s="20"/>
    </row>
    <row r="6" spans="1:9" ht="14.25">
      <c r="A6" s="90" t="str">
        <f>'D-Sinies Pag Direc'!$A$6</f>
        <v>      (entre el 1 de enero y 30 de septiembre de 2023, montos expresados en miles de pesos de septiembre de 2023)</v>
      </c>
      <c r="B6" s="91"/>
      <c r="C6" s="92"/>
      <c r="D6" s="92"/>
      <c r="E6" s="92"/>
      <c r="F6" s="92"/>
      <c r="G6" s="92"/>
      <c r="H6" s="92"/>
      <c r="I6" s="92"/>
    </row>
    <row r="7" spans="1:9" s="42" customFormat="1" ht="6">
      <c r="A7" s="102"/>
      <c r="B7" s="103"/>
      <c r="C7" s="93"/>
      <c r="D7" s="93"/>
      <c r="E7" s="93"/>
      <c r="F7" s="93"/>
      <c r="G7" s="93"/>
      <c r="H7" s="93"/>
      <c r="I7" s="93"/>
    </row>
    <row r="8" spans="1:9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</v>
      </c>
    </row>
    <row r="9" spans="1:9" s="42" customFormat="1" ht="6.75" thickBot="1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5" thickTop="1">
      <c r="A10" s="49" t="str">
        <f>'F-N° Seg Contrat'!A10</f>
        <v>Bci</v>
      </c>
      <c r="B10" s="33">
        <v>7260206</v>
      </c>
      <c r="C10" s="33">
        <v>3863150</v>
      </c>
      <c r="D10" s="33">
        <v>1732805</v>
      </c>
      <c r="E10" s="33">
        <v>1736060</v>
      </c>
      <c r="F10" s="33">
        <v>1210586</v>
      </c>
      <c r="G10" s="33">
        <v>781156</v>
      </c>
      <c r="H10" s="33">
        <v>400402</v>
      </c>
      <c r="I10" s="24">
        <f aca="true" t="shared" si="0" ref="I10:I15">SUM(B10:H10)</f>
        <v>16984365</v>
      </c>
    </row>
    <row r="11" spans="1:9" ht="14.25">
      <c r="A11" s="49" t="str">
        <f>'F-N° Seg Contrat'!A11</f>
        <v>BNP Paribas Cardif</v>
      </c>
      <c r="B11" s="33">
        <v>783306</v>
      </c>
      <c r="C11" s="33">
        <v>159647</v>
      </c>
      <c r="D11" s="33">
        <v>0</v>
      </c>
      <c r="E11" s="33">
        <v>0</v>
      </c>
      <c r="F11" s="33">
        <v>98702</v>
      </c>
      <c r="G11" s="33">
        <v>0</v>
      </c>
      <c r="H11" s="33">
        <v>1522</v>
      </c>
      <c r="I11" s="24">
        <f t="shared" si="0"/>
        <v>1043177</v>
      </c>
    </row>
    <row r="12" spans="1:9" ht="14.25">
      <c r="A12" s="49" t="str">
        <f>'F-N° Seg Contrat'!A12</f>
        <v>Bupa</v>
      </c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24">
        <f t="shared" si="0"/>
        <v>0</v>
      </c>
    </row>
    <row r="13" spans="1:9" ht="14.25">
      <c r="A13" s="49" t="str">
        <f>'F-N° Seg Contrat'!A13</f>
        <v>Chubb</v>
      </c>
      <c r="B13" s="33">
        <v>0</v>
      </c>
      <c r="C13" s="33">
        <v>0</v>
      </c>
      <c r="D13" s="33">
        <v>0</v>
      </c>
      <c r="E13" s="33">
        <v>1175845</v>
      </c>
      <c r="F13" s="33">
        <v>0</v>
      </c>
      <c r="G13" s="33">
        <v>0</v>
      </c>
      <c r="H13" s="33">
        <v>0</v>
      </c>
      <c r="I13" s="24">
        <f t="shared" si="0"/>
        <v>1175845</v>
      </c>
    </row>
    <row r="14" spans="1:9" ht="14.25">
      <c r="A14" s="49" t="str">
        <f>'F-N° Seg Contrat'!A14</f>
        <v>Consorcio Nacional</v>
      </c>
      <c r="B14" s="33">
        <v>759068</v>
      </c>
      <c r="C14" s="33">
        <v>398785</v>
      </c>
      <c r="D14" s="33">
        <v>8</v>
      </c>
      <c r="E14" s="33">
        <v>7853</v>
      </c>
      <c r="F14" s="33">
        <v>49200</v>
      </c>
      <c r="G14" s="33">
        <v>102</v>
      </c>
      <c r="H14" s="33">
        <v>4661</v>
      </c>
      <c r="I14" s="24">
        <f t="shared" si="0"/>
        <v>1219677</v>
      </c>
    </row>
    <row r="15" spans="1:9" ht="14.25">
      <c r="A15" s="49" t="str">
        <f>'F-N° Seg Contrat'!A15</f>
        <v>FID</v>
      </c>
      <c r="B15" s="33">
        <v>0</v>
      </c>
      <c r="C15" s="33">
        <v>0</v>
      </c>
      <c r="D15" s="33">
        <v>45471</v>
      </c>
      <c r="E15" s="33">
        <v>145511</v>
      </c>
      <c r="F15" s="33">
        <v>0</v>
      </c>
      <c r="G15" s="33">
        <v>32036</v>
      </c>
      <c r="H15" s="33">
        <v>5362</v>
      </c>
      <c r="I15" s="24">
        <f t="shared" si="0"/>
        <v>228380</v>
      </c>
    </row>
    <row r="16" spans="1:9" ht="14.25">
      <c r="A16" s="49" t="str">
        <f>'F-N° Seg Contrat'!A16</f>
        <v>HDI</v>
      </c>
      <c r="B16" s="33">
        <v>6031157</v>
      </c>
      <c r="C16" s="33">
        <v>2812706</v>
      </c>
      <c r="D16" s="33">
        <v>991655</v>
      </c>
      <c r="E16" s="33">
        <v>745235</v>
      </c>
      <c r="F16" s="33">
        <v>4043350</v>
      </c>
      <c r="G16" s="33">
        <v>229680</v>
      </c>
      <c r="H16" s="33">
        <v>228706</v>
      </c>
      <c r="I16" s="24">
        <f aca="true" t="shared" si="1" ref="I16:I23">SUM(B16:H16)</f>
        <v>15082489</v>
      </c>
    </row>
    <row r="17" spans="1:9" ht="14.25">
      <c r="A17" s="49" t="str">
        <f>'F-N° Seg Contrat'!A17</f>
        <v>Liberty</v>
      </c>
      <c r="B17" s="33">
        <v>451227</v>
      </c>
      <c r="C17" s="33">
        <v>355984</v>
      </c>
      <c r="D17" s="33">
        <v>111520</v>
      </c>
      <c r="E17" s="33">
        <v>1819001</v>
      </c>
      <c r="F17" s="33">
        <v>89233</v>
      </c>
      <c r="G17" s="33">
        <v>1159095</v>
      </c>
      <c r="H17" s="33">
        <v>232065</v>
      </c>
      <c r="I17" s="24">
        <f t="shared" si="1"/>
        <v>4218125</v>
      </c>
    </row>
    <row r="18" spans="1:9" ht="14.25">
      <c r="A18" s="49" t="str">
        <f>'F-N° Seg Contrat'!A18</f>
        <v>Mapfre</v>
      </c>
      <c r="B18" s="33">
        <v>60060</v>
      </c>
      <c r="C18" s="33">
        <v>53948</v>
      </c>
      <c r="D18" s="33">
        <v>15168</v>
      </c>
      <c r="E18" s="33">
        <v>13142</v>
      </c>
      <c r="F18" s="33">
        <v>33</v>
      </c>
      <c r="G18" s="33">
        <v>8972</v>
      </c>
      <c r="H18" s="33">
        <v>67387</v>
      </c>
      <c r="I18" s="24">
        <f t="shared" si="1"/>
        <v>218710</v>
      </c>
    </row>
    <row r="19" spans="1:9" ht="14.25">
      <c r="A19" s="49" t="str">
        <f>'F-N° Seg Contrat'!A19</f>
        <v>Mutual de Seguros</v>
      </c>
      <c r="B19" s="33">
        <v>1116217</v>
      </c>
      <c r="C19" s="33">
        <v>546926</v>
      </c>
      <c r="D19" s="33">
        <v>0</v>
      </c>
      <c r="E19" s="33">
        <v>0</v>
      </c>
      <c r="F19" s="33">
        <v>273194</v>
      </c>
      <c r="G19" s="33">
        <v>0</v>
      </c>
      <c r="H19" s="33">
        <v>51247</v>
      </c>
      <c r="I19" s="24">
        <f t="shared" si="1"/>
        <v>1987584</v>
      </c>
    </row>
    <row r="20" spans="1:9" ht="14.25">
      <c r="A20" s="49" t="str">
        <f>'F-N° Seg Contrat'!A20</f>
        <v>Porvenir</v>
      </c>
      <c r="B20" s="33">
        <v>55931</v>
      </c>
      <c r="C20" s="33">
        <v>33275</v>
      </c>
      <c r="D20" s="33">
        <v>13440</v>
      </c>
      <c r="E20" s="33">
        <v>0</v>
      </c>
      <c r="F20" s="33">
        <v>8412</v>
      </c>
      <c r="G20" s="33">
        <v>0</v>
      </c>
      <c r="H20" s="33">
        <v>5039</v>
      </c>
      <c r="I20" s="24">
        <f t="shared" si="1"/>
        <v>116097</v>
      </c>
    </row>
    <row r="21" spans="1:9" ht="14.25">
      <c r="A21" s="49" t="str">
        <f>'F-N° Seg Contrat'!A21</f>
        <v>Renta Nacional</v>
      </c>
      <c r="B21" s="33">
        <v>573933</v>
      </c>
      <c r="C21" s="33">
        <v>782795</v>
      </c>
      <c r="D21" s="33">
        <v>575814</v>
      </c>
      <c r="E21" s="33">
        <v>179691</v>
      </c>
      <c r="F21" s="33">
        <v>431016</v>
      </c>
      <c r="G21" s="33">
        <v>0</v>
      </c>
      <c r="H21" s="33">
        <v>26726</v>
      </c>
      <c r="I21" s="24">
        <f>SUM(B21:H21)</f>
        <v>2569975</v>
      </c>
    </row>
    <row r="22" spans="1:9" ht="14.25">
      <c r="A22" s="49" t="str">
        <f>'F-N° Seg Contrat'!A22</f>
        <v>Suramericana</v>
      </c>
      <c r="B22" s="33">
        <v>6247962</v>
      </c>
      <c r="C22" s="33">
        <v>2752017</v>
      </c>
      <c r="D22" s="33">
        <v>28619</v>
      </c>
      <c r="E22" s="33">
        <v>83282</v>
      </c>
      <c r="F22" s="33">
        <v>3132712</v>
      </c>
      <c r="G22" s="33">
        <v>24303</v>
      </c>
      <c r="H22" s="33">
        <v>34152</v>
      </c>
      <c r="I22" s="24">
        <f t="shared" si="1"/>
        <v>12303047</v>
      </c>
    </row>
    <row r="23" spans="1:9" ht="16.5" customHeight="1">
      <c r="A23" s="49" t="str">
        <f>'F-N° Seg Contrat'!A23</f>
        <v>Zenit</v>
      </c>
      <c r="B23" s="33">
        <v>454326</v>
      </c>
      <c r="C23" s="33">
        <v>177970</v>
      </c>
      <c r="D23" s="33">
        <v>0</v>
      </c>
      <c r="E23" s="33">
        <v>12835</v>
      </c>
      <c r="F23" s="33">
        <v>85506</v>
      </c>
      <c r="G23" s="33">
        <v>4646</v>
      </c>
      <c r="H23" s="33">
        <v>5816</v>
      </c>
      <c r="I23" s="24">
        <f t="shared" si="1"/>
        <v>741099</v>
      </c>
    </row>
    <row r="24" spans="1:9" ht="16.5" customHeight="1">
      <c r="A24" s="49" t="str">
        <f>'F-N° Seg Contrat'!A24</f>
        <v>Zurich Chile(*)</v>
      </c>
      <c r="B24" s="33">
        <v>271452</v>
      </c>
      <c r="C24" s="33">
        <v>75492</v>
      </c>
      <c r="D24" s="33">
        <v>0</v>
      </c>
      <c r="E24" s="33">
        <v>0</v>
      </c>
      <c r="F24" s="33">
        <v>7921</v>
      </c>
      <c r="G24" s="33">
        <v>0</v>
      </c>
      <c r="H24" s="33">
        <v>5490</v>
      </c>
      <c r="I24" s="24">
        <f>SUM(B24:H24)</f>
        <v>360355</v>
      </c>
    </row>
    <row r="25" spans="1:9" ht="16.5" customHeight="1">
      <c r="A25" s="49" t="str">
        <f>'F-N° Seg Contrat'!A25</f>
        <v>Zurich Santander </v>
      </c>
      <c r="B25" s="33">
        <v>369790</v>
      </c>
      <c r="C25" s="33">
        <v>197648</v>
      </c>
      <c r="D25" s="33">
        <v>0</v>
      </c>
      <c r="E25" s="33">
        <v>0</v>
      </c>
      <c r="F25" s="33">
        <v>80007</v>
      </c>
      <c r="G25" s="33">
        <v>0</v>
      </c>
      <c r="H25" s="33">
        <v>363864</v>
      </c>
      <c r="I25" s="24">
        <f>SUM(B25:H25)</f>
        <v>1011309</v>
      </c>
    </row>
    <row r="26" spans="1:9" s="42" customFormat="1" ht="11.25" customHeight="1">
      <c r="A26" s="106"/>
      <c r="B26" s="116"/>
      <c r="C26" s="117"/>
      <c r="D26" s="117"/>
      <c r="E26" s="117"/>
      <c r="F26" s="117"/>
      <c r="G26" s="118"/>
      <c r="H26" s="118"/>
      <c r="I26" s="118"/>
    </row>
    <row r="27" spans="1:9" ht="14.25">
      <c r="A27" s="20" t="s">
        <v>10</v>
      </c>
      <c r="B27" s="22">
        <f aca="true" t="shared" si="2" ref="B27:I27">SUM(B10:B23)</f>
        <v>23793393</v>
      </c>
      <c r="C27" s="23">
        <f t="shared" si="2"/>
        <v>11937203</v>
      </c>
      <c r="D27" s="23">
        <f t="shared" si="2"/>
        <v>3514500</v>
      </c>
      <c r="E27" s="23">
        <f t="shared" si="2"/>
        <v>5918455</v>
      </c>
      <c r="F27" s="23">
        <f t="shared" si="2"/>
        <v>9421944</v>
      </c>
      <c r="G27" s="24">
        <f t="shared" si="2"/>
        <v>2239990</v>
      </c>
      <c r="H27" s="24">
        <f t="shared" si="2"/>
        <v>1063085</v>
      </c>
      <c r="I27" s="24">
        <f t="shared" si="2"/>
        <v>57888570</v>
      </c>
    </row>
    <row r="28" spans="1:9" s="42" customFormat="1" ht="6">
      <c r="A28" s="98"/>
      <c r="B28" s="99"/>
      <c r="C28" s="96"/>
      <c r="D28" s="96"/>
      <c r="E28" s="96"/>
      <c r="F28" s="96"/>
      <c r="G28" s="97"/>
      <c r="H28" s="97"/>
      <c r="I28" s="97"/>
    </row>
  </sheetData>
  <sheetProtection/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L47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22.421875" style="34" customWidth="1"/>
    <col min="2" max="2" width="11.7109375" style="34" customWidth="1"/>
    <col min="3" max="3" width="13.140625" style="34" customWidth="1"/>
    <col min="4" max="4" width="22.00390625" style="34" customWidth="1"/>
    <col min="5" max="5" width="13.8515625" style="34" customWidth="1"/>
    <col min="6" max="6" width="14.140625" style="34" customWidth="1"/>
    <col min="7" max="8" width="11.7109375" style="34" customWidth="1"/>
    <col min="9" max="9" width="12.57421875" style="34" customWidth="1"/>
    <col min="10" max="11" width="11.421875" style="34" customWidth="1"/>
    <col min="12" max="12" width="12.421875" style="34" bestFit="1" customWidth="1"/>
    <col min="13" max="16384" width="11.421875" style="34" customWidth="1"/>
  </cols>
  <sheetData>
    <row r="3" ht="14.25">
      <c r="A3" s="1" t="s">
        <v>61</v>
      </c>
    </row>
    <row r="5" spans="1:9" ht="14.25">
      <c r="A5" s="18" t="s">
        <v>12</v>
      </c>
      <c r="B5" s="20"/>
      <c r="C5" s="20"/>
      <c r="D5" s="20"/>
      <c r="E5" s="20"/>
      <c r="F5" s="20"/>
      <c r="G5" s="20"/>
      <c r="H5" s="20"/>
      <c r="I5" s="20"/>
    </row>
    <row r="6" spans="1:9" ht="14.25">
      <c r="A6" s="90" t="s">
        <v>102</v>
      </c>
      <c r="B6" s="91"/>
      <c r="C6" s="92"/>
      <c r="D6" s="92"/>
      <c r="E6" s="92"/>
      <c r="F6" s="92"/>
      <c r="G6" s="92"/>
      <c r="H6" s="92"/>
      <c r="I6" s="92"/>
    </row>
    <row r="7" spans="1:9" s="42" customFormat="1" ht="6">
      <c r="A7" s="102"/>
      <c r="B7" s="103"/>
      <c r="C7" s="93"/>
      <c r="D7" s="93"/>
      <c r="E7" s="93"/>
      <c r="F7" s="93"/>
      <c r="G7" s="93"/>
      <c r="H7" s="93"/>
      <c r="I7" s="93"/>
    </row>
    <row r="8" spans="1:11" ht="14.25">
      <c r="A8" s="20" t="s">
        <v>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84</v>
      </c>
      <c r="G8" s="21" t="s">
        <v>6</v>
      </c>
      <c r="H8" s="21" t="s">
        <v>7</v>
      </c>
      <c r="I8" s="21" t="s">
        <v>83</v>
      </c>
      <c r="J8" s="119" t="s">
        <v>103</v>
      </c>
      <c r="K8" s="119" t="s">
        <v>99</v>
      </c>
    </row>
    <row r="9" spans="1:11" s="42" customFormat="1" ht="6.75" thickBot="1">
      <c r="A9" s="104"/>
      <c r="B9" s="104"/>
      <c r="C9" s="104"/>
      <c r="D9" s="104"/>
      <c r="E9" s="104"/>
      <c r="F9" s="104"/>
      <c r="G9" s="104"/>
      <c r="H9" s="104"/>
      <c r="I9" s="104"/>
      <c r="J9" s="123"/>
      <c r="K9" s="123"/>
    </row>
    <row r="10" spans="1:11" ht="15" thickTop="1">
      <c r="A10" s="49" t="str">
        <f>'F-N° Seg Contrat'!A10</f>
        <v>Bci</v>
      </c>
      <c r="B10" s="25">
        <f>IF('F-N° Seg Contrat'!B10=0,"  0",'G-Prima Tot x Tip V'!B10/'F-N° Seg Contrat'!B10*1000)</f>
        <v>7935.414553530832</v>
      </c>
      <c r="C10" s="25">
        <f>IF('F-N° Seg Contrat'!C10=0,"  0",'G-Prima Tot x Tip V'!C10/'F-N° Seg Contrat'!C10*1000)</f>
        <v>10527.097435226666</v>
      </c>
      <c r="D10" s="25">
        <f>IF('F-N° Seg Contrat'!D10=0,"  0",'G-Prima Tot x Tip V'!D10/'F-N° Seg Contrat'!D10*1000)</f>
        <v>23328.957820051968</v>
      </c>
      <c r="E10" s="25">
        <f>IF('F-N° Seg Contrat'!E10=0,"  0",'G-Prima Tot x Tip V'!E10/'F-N° Seg Contrat'!E10*1000)</f>
        <v>42582.84480855552</v>
      </c>
      <c r="F10" s="25">
        <f>IF('F-N° Seg Contrat'!F10=0,"  0",'G-Prima Tot x Tip V'!F10/'F-N° Seg Contrat'!F10*1000)</f>
        <v>44861.44154159718</v>
      </c>
      <c r="G10" s="25">
        <f>IF('F-N° Seg Contrat'!G10=0,"  0",'G-Prima Tot x Tip V'!G10/'F-N° Seg Contrat'!G10*1000)</f>
        <v>23799.04335374585</v>
      </c>
      <c r="H10" s="25">
        <f>IF('F-N° Seg Contrat'!H10=0,"  0",'G-Prima Tot x Tip V'!H10/'F-N° Seg Contrat'!H10*1000)</f>
        <v>7987.751112175076</v>
      </c>
      <c r="I10" s="25">
        <f>IF('F-N° Seg Contrat'!I10=0,"  0",'G-Prima Tot x Tip V'!I10/'F-N° Seg Contrat'!I10*1000)</f>
        <v>11271.324903027145</v>
      </c>
      <c r="J10" s="121">
        <v>10854.31875518845</v>
      </c>
      <c r="K10" s="122">
        <f>I10-J10</f>
        <v>417.00614783869605</v>
      </c>
    </row>
    <row r="11" spans="1:11" ht="14.25">
      <c r="A11" s="49" t="str">
        <f>'F-N° Seg Contrat'!A11</f>
        <v>BNP Paribas Cardif</v>
      </c>
      <c r="B11" s="25">
        <f>IF('F-N° Seg Contrat'!B11=0,"  0",'G-Prima Tot x Tip V'!B11/'F-N° Seg Contrat'!B11*1000)</f>
        <v>4426.08278005368</v>
      </c>
      <c r="C11" s="25">
        <f>IF('F-N° Seg Contrat'!C11=0,"  0",'G-Prima Tot x Tip V'!C11/'F-N° Seg Contrat'!C11*1000)</f>
        <v>6875.409130060292</v>
      </c>
      <c r="D11" s="25" t="str">
        <f>IF('F-N° Seg Contrat'!D11=0,"  0",'G-Prima Tot x Tip V'!D11/'F-N° Seg Contrat'!D11*1000)</f>
        <v>  0</v>
      </c>
      <c r="E11" s="25" t="str">
        <f>IF('F-N° Seg Contrat'!E11=0,"  0",'G-Prima Tot x Tip V'!E11/'F-N° Seg Contrat'!E11*1000)</f>
        <v>  0</v>
      </c>
      <c r="F11" s="25">
        <f>IF('F-N° Seg Contrat'!F11=0,"  0",'G-Prima Tot x Tip V'!F11/'F-N° Seg Contrat'!F11*1000)</f>
        <v>36101.6825164594</v>
      </c>
      <c r="G11" s="25" t="str">
        <f>IF('F-N° Seg Contrat'!G11=0,"  0",'G-Prima Tot x Tip V'!G11/'F-N° Seg Contrat'!G11*1000)</f>
        <v>  0</v>
      </c>
      <c r="H11" s="25">
        <f>IF('F-N° Seg Contrat'!H11=0,"  0",'G-Prima Tot x Tip V'!H11/'F-N° Seg Contrat'!H11*1000)</f>
        <v>2018.567639257294</v>
      </c>
      <c r="I11" s="25">
        <f>IF('F-N° Seg Contrat'!I11=0,"  0",'G-Prima Tot x Tip V'!I11/'F-N° Seg Contrat'!I11*1000)</f>
        <v>5121.571265152223</v>
      </c>
      <c r="J11" s="121">
        <v>5256.855014900605</v>
      </c>
      <c r="K11" s="122">
        <f aca="true" t="shared" si="0" ref="K11:K27">I11-J11</f>
        <v>-135.28374974838243</v>
      </c>
    </row>
    <row r="12" spans="1:11" ht="14.25">
      <c r="A12" s="49" t="str">
        <f>'F-N° Seg Contrat'!A12</f>
        <v>Bupa</v>
      </c>
      <c r="B12" s="25" t="str">
        <f>IF('F-N° Seg Contrat'!B12=0,"  0",'G-Prima Tot x Tip V'!B12/'F-N° Seg Contrat'!B12*1000)</f>
        <v>  0</v>
      </c>
      <c r="C12" s="25" t="str">
        <f>IF('F-N° Seg Contrat'!C12=0,"  0",'G-Prima Tot x Tip V'!C12/'F-N° Seg Contrat'!C12*1000)</f>
        <v>  0</v>
      </c>
      <c r="D12" s="25" t="str">
        <f>IF('F-N° Seg Contrat'!D12=0,"  0",'G-Prima Tot x Tip V'!D12/'F-N° Seg Contrat'!D12*1000)</f>
        <v>  0</v>
      </c>
      <c r="E12" s="25" t="str">
        <f>IF('F-N° Seg Contrat'!E12=0,"  0",'G-Prima Tot x Tip V'!E12/'F-N° Seg Contrat'!E12*1000)</f>
        <v>  0</v>
      </c>
      <c r="F12" s="25" t="str">
        <f>IF('F-N° Seg Contrat'!F12=0,"  0",'G-Prima Tot x Tip V'!F12/'F-N° Seg Contrat'!F12*1000)</f>
        <v>  0</v>
      </c>
      <c r="G12" s="25" t="str">
        <f>IF('F-N° Seg Contrat'!G12=0,"  0",'G-Prima Tot x Tip V'!G12/'F-N° Seg Contrat'!G12*1000)</f>
        <v>  0</v>
      </c>
      <c r="H12" s="25" t="str">
        <f>IF('F-N° Seg Contrat'!H12=0,"  0",'G-Prima Tot x Tip V'!H12/'F-N° Seg Contrat'!H12*1000)</f>
        <v>  0</v>
      </c>
      <c r="I12" s="25" t="str">
        <f>IF('F-N° Seg Contrat'!I12=0,"  0",'G-Prima Tot x Tip V'!I12/'F-N° Seg Contrat'!I12*1000)</f>
        <v>  0</v>
      </c>
      <c r="J12" s="121" t="s">
        <v>95</v>
      </c>
      <c r="K12" s="122">
        <f t="shared" si="0"/>
        <v>0</v>
      </c>
    </row>
    <row r="13" spans="1:12" ht="14.25">
      <c r="A13" s="49" t="str">
        <f>'F-N° Seg Contrat'!A13</f>
        <v>Chubb</v>
      </c>
      <c r="B13" s="25" t="str">
        <f>IF('F-N° Seg Contrat'!B13=0,"  0",'G-Prima Tot x Tip V'!B13/'F-N° Seg Contrat'!B13*1000)</f>
        <v>  0</v>
      </c>
      <c r="C13" s="25" t="str">
        <f>IF('F-N° Seg Contrat'!C13=0,"  0",'G-Prima Tot x Tip V'!C13/'F-N° Seg Contrat'!C13*1000)</f>
        <v>  0</v>
      </c>
      <c r="D13" s="25" t="str">
        <f>IF('F-N° Seg Contrat'!D13=0,"  0",'G-Prima Tot x Tip V'!D13/'F-N° Seg Contrat'!D13*1000)</f>
        <v>  0</v>
      </c>
      <c r="E13" s="25">
        <f>IF('F-N° Seg Contrat'!E13=0,"  0",'G-Prima Tot x Tip V'!E13/'F-N° Seg Contrat'!E13*1000)</f>
        <v>135014.92708692158</v>
      </c>
      <c r="F13" s="25" t="str">
        <f>IF('F-N° Seg Contrat'!F13=0,"  0",'G-Prima Tot x Tip V'!F13/'F-N° Seg Contrat'!F13*1000)</f>
        <v>  0</v>
      </c>
      <c r="G13" s="25" t="str">
        <f>IF('F-N° Seg Contrat'!G13=0,"  0",'G-Prima Tot x Tip V'!G13/'F-N° Seg Contrat'!G13*1000)</f>
        <v>  0</v>
      </c>
      <c r="H13" s="25" t="str">
        <f>IF('F-N° Seg Contrat'!H13=0,"  0",'G-Prima Tot x Tip V'!H13/'F-N° Seg Contrat'!H13*1000)</f>
        <v>  0</v>
      </c>
      <c r="I13" s="25">
        <f>IF('F-N° Seg Contrat'!I13=0,"  0",'G-Prima Tot x Tip V'!I13/'F-N° Seg Contrat'!I13*1000)</f>
        <v>135014.92708692158</v>
      </c>
      <c r="J13" s="121">
        <v>141035.7142857143</v>
      </c>
      <c r="K13" s="122">
        <f t="shared" si="0"/>
        <v>-6020.7871987927065</v>
      </c>
      <c r="L13" s="33"/>
    </row>
    <row r="14" spans="1:12" ht="14.25">
      <c r="A14" s="49" t="str">
        <f>'F-N° Seg Contrat'!A14</f>
        <v>Consorcio Nacional</v>
      </c>
      <c r="B14" s="25">
        <f>IF('F-N° Seg Contrat'!B14=0,"  0",'G-Prima Tot x Tip V'!B14/'F-N° Seg Contrat'!B14*1000)</f>
        <v>3174.874313008708</v>
      </c>
      <c r="C14" s="25">
        <f>IF('F-N° Seg Contrat'!C14=0,"  0",'G-Prima Tot x Tip V'!C14/'F-N° Seg Contrat'!C14*1000)</f>
        <v>8199.379060778025</v>
      </c>
      <c r="D14" s="25">
        <f>IF('F-N° Seg Contrat'!D14=0,"  0",'G-Prima Tot x Tip V'!D14/'F-N° Seg Contrat'!D14*1000)</f>
        <v>8000</v>
      </c>
      <c r="E14" s="25">
        <f>IF('F-N° Seg Contrat'!E14=0,"  0",'G-Prima Tot x Tip V'!E14/'F-N° Seg Contrat'!E14*1000)</f>
        <v>28660.58394160584</v>
      </c>
      <c r="F14" s="25">
        <f>IF('F-N° Seg Contrat'!F14=0,"  0",'G-Prima Tot x Tip V'!F14/'F-N° Seg Contrat'!F14*1000)</f>
        <v>48235.294117647056</v>
      </c>
      <c r="G14" s="25">
        <f>IF('F-N° Seg Contrat'!G14=0,"  0",'G-Prima Tot x Tip V'!G14/'F-N° Seg Contrat'!G14*1000)</f>
        <v>25500</v>
      </c>
      <c r="H14" s="25">
        <f>IF('F-N° Seg Contrat'!H14=0,"  0",'G-Prima Tot x Tip V'!H14/'F-N° Seg Contrat'!H14*1000)</f>
        <v>3248.08362369338</v>
      </c>
      <c r="I14" s="25">
        <f>IF('F-N° Seg Contrat'!I14=0,"  0",'G-Prima Tot x Tip V'!I14/'F-N° Seg Contrat'!I14*1000)</f>
        <v>4199.179910210152</v>
      </c>
      <c r="J14" s="121">
        <v>4095.3229116432644</v>
      </c>
      <c r="K14" s="122">
        <f t="shared" si="0"/>
        <v>103.8569985668878</v>
      </c>
      <c r="L14" s="33"/>
    </row>
    <row r="15" spans="1:11" ht="14.25">
      <c r="A15" s="49" t="str">
        <f>'F-N° Seg Contrat'!A15</f>
        <v>FID</v>
      </c>
      <c r="B15" s="25" t="str">
        <f>IF('F-N° Seg Contrat'!B15=0,"  0",'G-Prima Tot x Tip V'!B15/'F-N° Seg Contrat'!B15*1000)</f>
        <v>  0</v>
      </c>
      <c r="C15" s="25" t="str">
        <f>IF('F-N° Seg Contrat'!C15=0,"  0",'G-Prima Tot x Tip V'!C15/'F-N° Seg Contrat'!C15*1000)</f>
        <v>  0</v>
      </c>
      <c r="D15" s="25">
        <f>IF('F-N° Seg Contrat'!D15=0,"  0",'G-Prima Tot x Tip V'!D15/'F-N° Seg Contrat'!D15*1000)</f>
        <v>15461.067664059843</v>
      </c>
      <c r="E15" s="25">
        <f>IF('F-N° Seg Contrat'!E15=0,"  0",'G-Prima Tot x Tip V'!E15/'F-N° Seg Contrat'!E15*1000)</f>
        <v>64271.64310954064</v>
      </c>
      <c r="F15" s="25" t="str">
        <f>IF('F-N° Seg Contrat'!F15=0,"  0",'G-Prima Tot x Tip V'!F15/'F-N° Seg Contrat'!F15*1000)</f>
        <v>  0</v>
      </c>
      <c r="G15" s="25">
        <f>IF('F-N° Seg Contrat'!G15=0,"  0",'G-Prima Tot x Tip V'!G15/'F-N° Seg Contrat'!G15*1000)</f>
        <v>22247.222222222223</v>
      </c>
      <c r="H15" s="25">
        <f>IF('F-N° Seg Contrat'!H15=0,"  0",'G-Prima Tot x Tip V'!H15/'F-N° Seg Contrat'!H15*1000)</f>
        <v>16914.826498422713</v>
      </c>
      <c r="I15" s="25">
        <f>IF('F-N° Seg Contrat'!I15=0,"  0",'G-Prima Tot x Tip V'!I15/'F-N° Seg Contrat'!I15*1000)</f>
        <v>32803.79201378914</v>
      </c>
      <c r="J15" s="121">
        <v>45878.17258883249</v>
      </c>
      <c r="K15" s="122">
        <f t="shared" si="0"/>
        <v>-13074.380575043346</v>
      </c>
    </row>
    <row r="16" spans="1:11" ht="14.25">
      <c r="A16" s="49" t="str">
        <f>'F-N° Seg Contrat'!A16</f>
        <v>HDI</v>
      </c>
      <c r="B16" s="25">
        <f>IF('F-N° Seg Contrat'!B16=0,"  0",'G-Prima Tot x Tip V'!B16/'F-N° Seg Contrat'!B16*1000)</f>
        <v>6711.628921460072</v>
      </c>
      <c r="C16" s="25">
        <f>IF('F-N° Seg Contrat'!C16=0,"  0",'G-Prima Tot x Tip V'!C16/'F-N° Seg Contrat'!C16*1000)</f>
        <v>8751.908943251334</v>
      </c>
      <c r="D16" s="25">
        <f>IF('F-N° Seg Contrat'!D16=0,"  0",'G-Prima Tot x Tip V'!D16/'F-N° Seg Contrat'!D16*1000)</f>
        <v>21173.826707093136</v>
      </c>
      <c r="E16" s="25">
        <f>IF('F-N° Seg Contrat'!E16=0,"  0",'G-Prima Tot x Tip V'!E16/'F-N° Seg Contrat'!E16*1000)</f>
        <v>34224.339839265216</v>
      </c>
      <c r="F16" s="25">
        <f>IF('F-N° Seg Contrat'!F16=0,"  0",'G-Prima Tot x Tip V'!F16/'F-N° Seg Contrat'!F16*1000)</f>
        <v>37163.48495850146</v>
      </c>
      <c r="G16" s="25">
        <f>IF('F-N° Seg Contrat'!G16=0,"  0",'G-Prima Tot x Tip V'!G16/'F-N° Seg Contrat'!G16*1000)</f>
        <v>21678.150070788106</v>
      </c>
      <c r="H16" s="25">
        <f>IF('F-N° Seg Contrat'!H16=0,"  0",'G-Prima Tot x Tip V'!H16/'F-N° Seg Contrat'!H16*1000)</f>
        <v>6353.826920405612</v>
      </c>
      <c r="I16" s="25">
        <f>IF('F-N° Seg Contrat'!I16=0,"  0",'G-Prima Tot x Tip V'!I16/'F-N° Seg Contrat'!I16*1000)</f>
        <v>10444.987614205886</v>
      </c>
      <c r="J16" s="121">
        <v>10050.324709395585</v>
      </c>
      <c r="K16" s="122">
        <f t="shared" si="0"/>
        <v>394.66290481030046</v>
      </c>
    </row>
    <row r="17" spans="1:11" ht="14.25">
      <c r="A17" s="49" t="str">
        <f>'F-N° Seg Contrat'!A17</f>
        <v>Liberty</v>
      </c>
      <c r="B17" s="25">
        <f>IF('F-N° Seg Contrat'!B17=0,"  0",'G-Prima Tot x Tip V'!B17/'F-N° Seg Contrat'!B17*1000)</f>
        <v>8181.36819393324</v>
      </c>
      <c r="C17" s="25">
        <f>IF('F-N° Seg Contrat'!C17=0,"  0",'G-Prima Tot x Tip V'!C17/'F-N° Seg Contrat'!C17*1000)</f>
        <v>8844.32298136646</v>
      </c>
      <c r="D17" s="25">
        <f>IF('F-N° Seg Contrat'!D17=0,"  0",'G-Prima Tot x Tip V'!D17/'F-N° Seg Contrat'!D17*1000)</f>
        <v>16337.53296220334</v>
      </c>
      <c r="E17" s="25">
        <f>IF('F-N° Seg Contrat'!E17=0,"  0",'G-Prima Tot x Tip V'!E17/'F-N° Seg Contrat'!E17*1000)</f>
        <v>45962.22458055387</v>
      </c>
      <c r="F17" s="25">
        <f>IF('F-N° Seg Contrat'!F17=0,"  0",'G-Prima Tot x Tip V'!F17/'F-N° Seg Contrat'!F17*1000)</f>
        <v>31375.879043600562</v>
      </c>
      <c r="G17" s="25">
        <f>IF('F-N° Seg Contrat'!G17=0,"  0",'G-Prima Tot x Tip V'!G17/'F-N° Seg Contrat'!G17*1000)</f>
        <v>18246.280991735537</v>
      </c>
      <c r="H17" s="25">
        <f>IF('F-N° Seg Contrat'!H17=0,"  0",'G-Prima Tot x Tip V'!H17/'F-N° Seg Contrat'!H17*1000)</f>
        <v>13452.263636890615</v>
      </c>
      <c r="I17" s="25">
        <f>IF('F-N° Seg Contrat'!I17=0,"  0",'G-Prima Tot x Tip V'!I17/'F-N° Seg Contrat'!I17*1000)</f>
        <v>18711.8775646002</v>
      </c>
      <c r="J17" s="121">
        <v>20684.765093705788</v>
      </c>
      <c r="K17" s="122">
        <f t="shared" si="0"/>
        <v>-1972.8875291055883</v>
      </c>
    </row>
    <row r="18" spans="1:11" ht="14.25">
      <c r="A18" s="49" t="str">
        <f>'F-N° Seg Contrat'!A18</f>
        <v>Mapfre</v>
      </c>
      <c r="B18" s="25">
        <f>IF('F-N° Seg Contrat'!B18=0,"  0",'G-Prima Tot x Tip V'!B18/'F-N° Seg Contrat'!B18*1000)</f>
        <v>11050.597976080957</v>
      </c>
      <c r="C18" s="25">
        <f>IF('F-N° Seg Contrat'!C18=0,"  0",'G-Prima Tot x Tip V'!C18/'F-N° Seg Contrat'!C18*1000)</f>
        <v>10936.144334076627</v>
      </c>
      <c r="D18" s="25">
        <f>IF('F-N° Seg Contrat'!D18=0,"  0",'G-Prima Tot x Tip V'!D18/'F-N° Seg Contrat'!D18*1000)</f>
        <v>18475.030450669918</v>
      </c>
      <c r="E18" s="25">
        <f>IF('F-N° Seg Contrat'!E18=0,"  0",'G-Prima Tot x Tip V'!E18/'F-N° Seg Contrat'!E18*1000)</f>
        <v>25370.65637065637</v>
      </c>
      <c r="F18" s="25">
        <f>IF('F-N° Seg Contrat'!F18=0,"  0",'G-Prima Tot x Tip V'!F18/'F-N° Seg Contrat'!F18*1000)</f>
        <v>33000</v>
      </c>
      <c r="G18" s="25">
        <f>IF('F-N° Seg Contrat'!G18=0,"  0",'G-Prima Tot x Tip V'!G18/'F-N° Seg Contrat'!G18*1000)</f>
        <v>31152.777777777777</v>
      </c>
      <c r="H18" s="25">
        <f>IF('F-N° Seg Contrat'!H18=0,"  0",'G-Prima Tot x Tip V'!H18/'F-N° Seg Contrat'!H18*1000)</f>
        <v>17865.058324496287</v>
      </c>
      <c r="I18" s="25">
        <f>IF('F-N° Seg Contrat'!I18=0,"  0",'G-Prima Tot x Tip V'!I18/'F-N° Seg Contrat'!I18*1000)</f>
        <v>13870.497209538305</v>
      </c>
      <c r="J18" s="121">
        <v>13165.287204105281</v>
      </c>
      <c r="K18" s="122">
        <f t="shared" si="0"/>
        <v>705.210005433024</v>
      </c>
    </row>
    <row r="19" spans="1:11" ht="14.25">
      <c r="A19" s="49" t="str">
        <f>'F-N° Seg Contrat'!A19</f>
        <v>Mutual de Seguros</v>
      </c>
      <c r="B19" s="25">
        <f>IF('F-N° Seg Contrat'!B19=0,"  0",'G-Prima Tot x Tip V'!B19/'F-N° Seg Contrat'!B19*1000)</f>
        <v>10425.796026638522</v>
      </c>
      <c r="C19" s="25">
        <f>IF('F-N° Seg Contrat'!C19=0,"  0",'G-Prima Tot x Tip V'!C19/'F-N° Seg Contrat'!C19*1000)</f>
        <v>12623.796884016157</v>
      </c>
      <c r="D19" s="25" t="str">
        <f>IF('F-N° Seg Contrat'!D19=0,"  0",'G-Prima Tot x Tip V'!D19/'F-N° Seg Contrat'!D19*1000)</f>
        <v>  0</v>
      </c>
      <c r="E19" s="25" t="str">
        <f>IF('F-N° Seg Contrat'!E19=0,"  0",'G-Prima Tot x Tip V'!E19/'F-N° Seg Contrat'!E19*1000)</f>
        <v>  0</v>
      </c>
      <c r="F19" s="25">
        <f>IF('F-N° Seg Contrat'!F19=0,"  0",'G-Prima Tot x Tip V'!F19/'F-N° Seg Contrat'!F19*1000)</f>
        <v>48533.309646473615</v>
      </c>
      <c r="G19" s="25" t="str">
        <f>IF('F-N° Seg Contrat'!G19=0,"  0",'G-Prima Tot x Tip V'!G19/'F-N° Seg Contrat'!G19*1000)</f>
        <v>  0</v>
      </c>
      <c r="H19" s="25">
        <f>IF('F-N° Seg Contrat'!H19=0,"  0",'G-Prima Tot x Tip V'!H19/'F-N° Seg Contrat'!H19*1000)</f>
        <v>8781.18574366004</v>
      </c>
      <c r="I19" s="25">
        <f>IF('F-N° Seg Contrat'!I19=0,"  0",'G-Prima Tot x Tip V'!I19/'F-N° Seg Contrat'!I19*1000)</f>
        <v>12280.180163481678</v>
      </c>
      <c r="J19" s="121">
        <v>12146.732129054422</v>
      </c>
      <c r="K19" s="122">
        <f t="shared" si="0"/>
        <v>133.44803442725606</v>
      </c>
    </row>
    <row r="20" spans="1:11" ht="14.25">
      <c r="A20" s="49" t="str">
        <f>'F-N° Seg Contrat'!A20</f>
        <v>Porvenir</v>
      </c>
      <c r="B20" s="25">
        <f>IF('F-N° Seg Contrat'!B20=0,"  0",'G-Prima Tot x Tip V'!B20/'F-N° Seg Contrat'!B20*1000)</f>
        <v>10046.883420154481</v>
      </c>
      <c r="C20" s="25">
        <f>IF('F-N° Seg Contrat'!C20=0,"  0",'G-Prima Tot x Tip V'!C20/'F-N° Seg Contrat'!C20*1000)</f>
        <v>11892.423159399572</v>
      </c>
      <c r="D20" s="25">
        <f>IF('F-N° Seg Contrat'!D20=0,"  0",'G-Prima Tot x Tip V'!D20/'F-N° Seg Contrat'!D20*1000)</f>
        <v>12549.019607843136</v>
      </c>
      <c r="E20" s="25" t="str">
        <f>IF('F-N° Seg Contrat'!E20=0,"  0",'G-Prima Tot x Tip V'!E20/'F-N° Seg Contrat'!E20*1000)</f>
        <v>  0</v>
      </c>
      <c r="F20" s="25">
        <f>IF('F-N° Seg Contrat'!F20=0,"  0",'G-Prima Tot x Tip V'!F20/'F-N° Seg Contrat'!F20*1000)</f>
        <v>41438.4236453202</v>
      </c>
      <c r="G20" s="25" t="str">
        <f>IF('F-N° Seg Contrat'!G20=0,"  0",'G-Prima Tot x Tip V'!G20/'F-N° Seg Contrat'!G20*1000)</f>
        <v>  0</v>
      </c>
      <c r="H20" s="25">
        <f>IF('F-N° Seg Contrat'!H20=0,"  0",'G-Prima Tot x Tip V'!H20/'F-N° Seg Contrat'!H20*1000)</f>
        <v>16360.389610389611</v>
      </c>
      <c r="I20" s="25">
        <f>IF('F-N° Seg Contrat'!I20=0,"  0",'G-Prima Tot x Tip V'!I20/'F-N° Seg Contrat'!I20*1000)</f>
        <v>11671.55926409973</v>
      </c>
      <c r="J20" s="121">
        <v>11693.6243046641</v>
      </c>
      <c r="K20" s="122">
        <f t="shared" si="0"/>
        <v>-22.065040564370065</v>
      </c>
    </row>
    <row r="21" spans="1:11" ht="14.25">
      <c r="A21" s="49" t="str">
        <f>'F-N° Seg Contrat'!A21</f>
        <v>Renta Nacional</v>
      </c>
      <c r="B21" s="25">
        <f>IF('F-N° Seg Contrat'!B21=0,"  0",'G-Prima Tot x Tip V'!B21/'F-N° Seg Contrat'!B21*1000)</f>
        <v>5620.1821386604</v>
      </c>
      <c r="C21" s="25">
        <f>IF('F-N° Seg Contrat'!C21=0,"  0",'G-Prima Tot x Tip V'!C21/'F-N° Seg Contrat'!C21*1000)</f>
        <v>7267.75169903814</v>
      </c>
      <c r="D21" s="25">
        <f>IF('F-N° Seg Contrat'!D21=0,"  0",'G-Prima Tot x Tip V'!D21/'F-N° Seg Contrat'!D21*1000)</f>
        <v>16574.95682210708</v>
      </c>
      <c r="E21" s="25">
        <f>IF('F-N° Seg Contrat'!E21=0,"  0",'G-Prima Tot x Tip V'!E21/'F-N° Seg Contrat'!E21*1000)</f>
        <v>46157.46211148215</v>
      </c>
      <c r="F21" s="25">
        <f>IF('F-N° Seg Contrat'!F21=0,"  0",'G-Prima Tot x Tip V'!F21/'F-N° Seg Contrat'!F21*1000)</f>
        <v>37118.15363417155</v>
      </c>
      <c r="G21" s="25" t="str">
        <f>IF('F-N° Seg Contrat'!G21=0,"  0",'G-Prima Tot x Tip V'!G21/'F-N° Seg Contrat'!G21*1000)</f>
        <v>  0</v>
      </c>
      <c r="H21" s="25">
        <f>IF('F-N° Seg Contrat'!H21=0,"  0",'G-Prima Tot x Tip V'!H21/'F-N° Seg Contrat'!H21*1000)</f>
        <v>13621.814475025485</v>
      </c>
      <c r="I21" s="25">
        <f>IF('F-N° Seg Contrat'!I21=0,"  0",'G-Prima Tot x Tip V'!I21/'F-N° Seg Contrat'!I21*1000)</f>
        <v>9807.754689259069</v>
      </c>
      <c r="J21" s="121">
        <v>8618.03548200607</v>
      </c>
      <c r="K21" s="122">
        <f t="shared" si="0"/>
        <v>1189.7192072529997</v>
      </c>
    </row>
    <row r="22" spans="1:11" ht="14.25">
      <c r="A22" s="49" t="str">
        <f>'F-N° Seg Contrat'!A22</f>
        <v>Suramericana</v>
      </c>
      <c r="B22" s="25">
        <f>IF('F-N° Seg Contrat'!B22=0,"  0",'G-Prima Tot x Tip V'!B22/'F-N° Seg Contrat'!B22*1000)</f>
        <v>5650.970836905912</v>
      </c>
      <c r="C22" s="25">
        <f>IF('F-N° Seg Contrat'!C22=0,"  0",'G-Prima Tot x Tip V'!C22/'F-N° Seg Contrat'!C22*1000)</f>
        <v>8139.17248314208</v>
      </c>
      <c r="D22" s="25">
        <f>IF('F-N° Seg Contrat'!D22=0,"  0",'G-Prima Tot x Tip V'!D22/'F-N° Seg Contrat'!D22*1000)</f>
        <v>22641.613924050635</v>
      </c>
      <c r="E22" s="25">
        <f>IF('F-N° Seg Contrat'!E22=0,"  0",'G-Prima Tot x Tip V'!E22/'F-N° Seg Contrat'!E22*1000)</f>
        <v>18527.69744160178</v>
      </c>
      <c r="F22" s="25">
        <f>IF('F-N° Seg Contrat'!F22=0,"  0",'G-Prima Tot x Tip V'!F22/'F-N° Seg Contrat'!F22*1000)</f>
        <v>35601.42737004796</v>
      </c>
      <c r="G22" s="25">
        <f>IF('F-N° Seg Contrat'!G22=0,"  0",'G-Prima Tot x Tip V'!G22/'F-N° Seg Contrat'!G22*1000)</f>
        <v>23572.259941804074</v>
      </c>
      <c r="H22" s="25">
        <f>IF('F-N° Seg Contrat'!H22=0,"  0",'G-Prima Tot x Tip V'!H22/'F-N° Seg Contrat'!H22*1000)</f>
        <v>2621.430764507215</v>
      </c>
      <c r="I22" s="25">
        <f>IF('F-N° Seg Contrat'!I22=0,"  0",'G-Prima Tot x Tip V'!I22/'F-N° Seg Contrat'!I22*1000)</f>
        <v>7929.387281061321</v>
      </c>
      <c r="J22" s="121">
        <v>7825.616088343142</v>
      </c>
      <c r="K22" s="122">
        <f t="shared" si="0"/>
        <v>103.77119271817901</v>
      </c>
    </row>
    <row r="23" spans="1:11" ht="14.25">
      <c r="A23" s="49" t="str">
        <f>'F-N° Seg Contrat'!A23</f>
        <v>Zenit</v>
      </c>
      <c r="B23" s="25">
        <f>IF('F-N° Seg Contrat'!B23=0,"  0",'G-Prima Tot x Tip V'!B23/'F-N° Seg Contrat'!B23*1000)</f>
        <v>5558.728527382175</v>
      </c>
      <c r="C23" s="25">
        <f>IF('F-N° Seg Contrat'!C23=0,"  0",'G-Prima Tot x Tip V'!C23/'F-N° Seg Contrat'!C23*1000)</f>
        <v>8504.730956704578</v>
      </c>
      <c r="D23" s="25" t="str">
        <f>IF('F-N° Seg Contrat'!D23=0,"  0",'G-Prima Tot x Tip V'!D23/'F-N° Seg Contrat'!D23*1000)</f>
        <v>  0</v>
      </c>
      <c r="E23" s="25">
        <f>IF('F-N° Seg Contrat'!E23=0,"  0",'G-Prima Tot x Tip V'!E23/'F-N° Seg Contrat'!E23*1000)</f>
        <v>21391.666666666664</v>
      </c>
      <c r="F23" s="25">
        <f>IF('F-N° Seg Contrat'!F23=0,"  0",'G-Prima Tot x Tip V'!F23/'F-N° Seg Contrat'!F23*1000)</f>
        <v>40678.40152235966</v>
      </c>
      <c r="G23" s="25">
        <f>IF('F-N° Seg Contrat'!G23=0,"  0",'G-Prima Tot x Tip V'!G23/'F-N° Seg Contrat'!G23*1000)</f>
        <v>21311.92660550459</v>
      </c>
      <c r="H23" s="25">
        <f>IF('F-N° Seg Contrat'!H23=0,"  0",'G-Prima Tot x Tip V'!H23/'F-N° Seg Contrat'!H23*1000)</f>
        <v>4529.595015576324</v>
      </c>
      <c r="I23" s="25">
        <f>IF('F-N° Seg Contrat'!I23=0,"  0",'G-Prima Tot x Tip V'!I23/'F-N° Seg Contrat'!I23*1000)</f>
        <v>6935.103217233442</v>
      </c>
      <c r="J23" s="120">
        <v>6897.464432881162</v>
      </c>
      <c r="K23" s="122">
        <f t="shared" si="0"/>
        <v>37.6387843522798</v>
      </c>
    </row>
    <row r="24" spans="1:11" ht="14.25">
      <c r="A24" s="49" t="str">
        <f>'F-N° Seg Contrat'!A24</f>
        <v>Zurich Chile(*)</v>
      </c>
      <c r="B24" s="25">
        <f>IF('F-N° Seg Contrat'!B24=0,"  0",'G-Prima Tot x Tip V'!B24/'F-N° Seg Contrat'!B24*1000)</f>
        <v>5075.102361321442</v>
      </c>
      <c r="C24" s="25">
        <f>IF('F-N° Seg Contrat'!C24=0,"  0",'G-Prima Tot x Tip V'!C24/'F-N° Seg Contrat'!C24*1000)</f>
        <v>8541.751527494907</v>
      </c>
      <c r="D24" s="25" t="str">
        <f>IF('F-N° Seg Contrat'!D24=0,"  0",'G-Prima Tot x Tip V'!D24/'F-N° Seg Contrat'!D24*1000)</f>
        <v>  0</v>
      </c>
      <c r="E24" s="25" t="str">
        <f>IF('F-N° Seg Contrat'!E24=0,"  0",'G-Prima Tot x Tip V'!E24/'F-N° Seg Contrat'!E24*1000)</f>
        <v>  0</v>
      </c>
      <c r="F24" s="25">
        <f>IF('F-N° Seg Contrat'!F24=0,"  0",'G-Prima Tot x Tip V'!F24/'F-N° Seg Contrat'!F24*1000)</f>
        <v>63368</v>
      </c>
      <c r="G24" s="25" t="str">
        <f>IF('F-N° Seg Contrat'!G24=0,"  0",'G-Prima Tot x Tip V'!G24/'F-N° Seg Contrat'!G24*1000)</f>
        <v>  0</v>
      </c>
      <c r="H24" s="25">
        <f>IF('F-N° Seg Contrat'!H24=0,"  0",'G-Prima Tot x Tip V'!H24/'F-N° Seg Contrat'!H24*1000)</f>
        <v>19607.14285714286</v>
      </c>
      <c r="I24" s="25">
        <f>IF('F-N° Seg Contrat'!I24=0,"  0",'G-Prima Tot x Tip V'!I24/'F-N° Seg Contrat'!I24*1000)</f>
        <v>5744.540092459748</v>
      </c>
      <c r="J24" s="120">
        <v>5730.955279343926</v>
      </c>
      <c r="K24" s="122">
        <f t="shared" si="0"/>
        <v>13.584813115821817</v>
      </c>
    </row>
    <row r="25" spans="1:11" ht="14.25">
      <c r="A25" s="56" t="str">
        <f>'F-N° Seg Contrat'!A25</f>
        <v>Zurich Santander </v>
      </c>
      <c r="B25" s="100">
        <f>IF('F-N° Seg Contrat'!B25=0,"  0",'G-Prima Tot x Tip V'!B25/'F-N° Seg Contrat'!B25*1000)</f>
        <v>5372.277831853907</v>
      </c>
      <c r="C25" s="100">
        <f>IF('F-N° Seg Contrat'!C25=0,"  0",'G-Prima Tot x Tip V'!C25/'F-N° Seg Contrat'!C25*1000)</f>
        <v>9177.563150074293</v>
      </c>
      <c r="D25" s="100" t="str">
        <f>IF('F-N° Seg Contrat'!D25=0,"  0",'G-Prima Tot x Tip V'!D25/'F-N° Seg Contrat'!D25*1000)</f>
        <v>  0</v>
      </c>
      <c r="E25" s="100" t="str">
        <f>IF('F-N° Seg Contrat'!E25=0,"  0",'G-Prima Tot x Tip V'!E25/'F-N° Seg Contrat'!E25*1000)</f>
        <v>  0</v>
      </c>
      <c r="F25" s="100">
        <f>IF('F-N° Seg Contrat'!F25=0,"  0",'G-Prima Tot x Tip V'!F25/'F-N° Seg Contrat'!F25*1000)</f>
        <v>43767.50547045952</v>
      </c>
      <c r="G25" s="100" t="str">
        <f>IF('F-N° Seg Contrat'!G25=0,"  0",'G-Prima Tot x Tip V'!G25/'F-N° Seg Contrat'!G25*1000)</f>
        <v>  0</v>
      </c>
      <c r="H25" s="100">
        <f>IF('F-N° Seg Contrat'!H25=0,"  0",'G-Prima Tot x Tip V'!H25/'F-N° Seg Contrat'!H25*1000)</f>
        <v>5469.171802194499</v>
      </c>
      <c r="I25" s="100">
        <f>IF('F-N° Seg Contrat'!I25=0,"  0",'G-Prima Tot x Tip V'!I25/'F-N° Seg Contrat'!I25*1000)</f>
        <v>6371.373490332458</v>
      </c>
      <c r="J25" s="120">
        <v>1588.73289908478</v>
      </c>
      <c r="K25" s="122">
        <f t="shared" si="0"/>
        <v>4782.640591247678</v>
      </c>
    </row>
    <row r="26" spans="1:11" ht="6" customHeight="1">
      <c r="A26" s="49"/>
      <c r="B26" s="25"/>
      <c r="C26" s="25"/>
      <c r="D26" s="25"/>
      <c r="E26" s="25"/>
      <c r="F26" s="25"/>
      <c r="G26" s="25"/>
      <c r="H26" s="25"/>
      <c r="I26" s="25"/>
      <c r="J26" s="125"/>
      <c r="K26" s="124"/>
    </row>
    <row r="27" spans="1:11" ht="12.75" customHeight="1">
      <c r="A27" s="20" t="s">
        <v>13</v>
      </c>
      <c r="B27" s="25">
        <f>IF('F-N° Seg Contrat'!B27=0,"  0",'G-Prima Tot x Tip V'!B27/'F-N° Seg Contrat'!B27*1000)</f>
        <v>6444.057362619505</v>
      </c>
      <c r="C27" s="25">
        <f>IF('F-N° Seg Contrat'!C27=0,"  0",'G-Prima Tot x Tip V'!C27/'F-N° Seg Contrat'!C27*1000)</f>
        <v>9055.203410530468</v>
      </c>
      <c r="D27" s="25">
        <f>IF('F-N° Seg Contrat'!D27=0,"  0",'G-Prima Tot x Tip V'!D27/'F-N° Seg Contrat'!D27*1000)</f>
        <v>20823.581691601245</v>
      </c>
      <c r="E27" s="25">
        <f>IF('F-N° Seg Contrat'!E27=0,"  0",'G-Prima Tot x Tip V'!E27/'F-N° Seg Contrat'!E27*1000)</f>
        <v>48167.25399396125</v>
      </c>
      <c r="F27" s="25">
        <f>IF('F-N° Seg Contrat'!F27=0,"  0",'G-Prima Tot x Tip V'!F27/'F-N° Seg Contrat'!F27*1000)</f>
        <v>37699.38741132269</v>
      </c>
      <c r="G27" s="25">
        <f>IF('F-N° Seg Contrat'!G27=0,"  0",'G-Prima Tot x Tip V'!G27/'F-N° Seg Contrat'!G27*1000)</f>
        <v>20377.62454059168</v>
      </c>
      <c r="H27" s="25">
        <f>IF('F-N° Seg Contrat'!H27=0,"  0",'G-Prima Tot x Tip V'!H27/'F-N° Seg Contrat'!H27*1000)</f>
        <v>8049.466566718913</v>
      </c>
      <c r="I27" s="25">
        <f>IF('F-N° Seg Contrat'!I27=0,"  0",'G-Prima Tot x Tip V'!I27/'F-N° Seg Contrat'!I27*1000)</f>
        <v>9990.892513014025</v>
      </c>
      <c r="J27" s="121">
        <v>9450.238976678855</v>
      </c>
      <c r="K27" s="122">
        <f t="shared" si="0"/>
        <v>540.6535363351704</v>
      </c>
    </row>
    <row r="28" spans="1:11" s="42" customFormat="1" ht="6" customHeight="1">
      <c r="A28" s="98"/>
      <c r="B28" s="105"/>
      <c r="C28" s="105"/>
      <c r="D28" s="105"/>
      <c r="E28" s="105"/>
      <c r="F28" s="105"/>
      <c r="G28" s="105"/>
      <c r="H28" s="105"/>
      <c r="I28" s="105"/>
      <c r="J28" s="126"/>
      <c r="K28" s="127"/>
    </row>
    <row r="29" spans="1:9" ht="14.25">
      <c r="A29" s="18"/>
      <c r="B29" s="20"/>
      <c r="C29" s="20"/>
      <c r="D29" s="20"/>
      <c r="E29" s="20"/>
      <c r="F29" s="20"/>
      <c r="G29" s="20"/>
      <c r="H29" s="20"/>
      <c r="I29" s="20"/>
    </row>
    <row r="30" spans="1:9" ht="14.25">
      <c r="A30" s="18"/>
      <c r="B30" s="20"/>
      <c r="C30" s="20"/>
      <c r="D30" s="20"/>
      <c r="E30" s="20"/>
      <c r="F30" s="20"/>
      <c r="G30" s="20"/>
      <c r="H30" s="20"/>
      <c r="I30" s="20"/>
    </row>
    <row r="31" spans="1:9" ht="14.25">
      <c r="A31" s="18"/>
      <c r="B31" s="20"/>
      <c r="C31" s="20"/>
      <c r="D31" s="20"/>
      <c r="E31" s="20"/>
      <c r="F31" s="21"/>
      <c r="G31" s="20"/>
      <c r="H31" s="20"/>
      <c r="I31" s="20"/>
    </row>
    <row r="32" spans="1:9" ht="14.25">
      <c r="A32" s="18"/>
      <c r="B32" s="25"/>
      <c r="C32" s="20"/>
      <c r="D32" s="20"/>
      <c r="E32" s="20"/>
      <c r="F32" s="112"/>
      <c r="G32" s="112"/>
      <c r="H32" s="20"/>
      <c r="I32" s="20"/>
    </row>
    <row r="33" spans="2:7" ht="14.25">
      <c r="B33" s="25"/>
      <c r="F33" s="112"/>
      <c r="G33" s="112"/>
    </row>
    <row r="34" spans="2:7" ht="14.25">
      <c r="B34" s="25"/>
      <c r="F34" s="112"/>
      <c r="G34" s="112"/>
    </row>
    <row r="35" spans="2:7" ht="14.25">
      <c r="B35" s="25"/>
      <c r="F35" s="112"/>
      <c r="G35" s="112"/>
    </row>
    <row r="36" spans="2:7" ht="14.25">
      <c r="B36" s="25"/>
      <c r="F36" s="112"/>
      <c r="G36" s="112"/>
    </row>
    <row r="37" spans="2:7" ht="14.25">
      <c r="B37" s="25"/>
      <c r="F37" s="24"/>
      <c r="G37" s="112"/>
    </row>
    <row r="38" spans="2:8" ht="14.25">
      <c r="B38" s="25"/>
      <c r="D38" s="33"/>
      <c r="F38" s="112"/>
      <c r="G38" s="112"/>
      <c r="H38" s="33"/>
    </row>
    <row r="39" spans="2:7" ht="14.25">
      <c r="B39" s="25"/>
      <c r="F39" s="112"/>
      <c r="G39" s="112"/>
    </row>
    <row r="40" spans="2:7" ht="14.25">
      <c r="B40" s="25"/>
      <c r="F40" s="112"/>
      <c r="G40" s="112"/>
    </row>
    <row r="41" spans="2:7" ht="14.25">
      <c r="B41" s="25"/>
      <c r="F41" s="112"/>
      <c r="G41" s="112"/>
    </row>
    <row r="42" spans="2:7" ht="14.25">
      <c r="B42" s="25"/>
      <c r="F42" s="112"/>
      <c r="G42" s="112"/>
    </row>
    <row r="43" spans="2:7" ht="14.25">
      <c r="B43" s="25"/>
      <c r="F43" s="112"/>
      <c r="G43" s="112"/>
    </row>
    <row r="44" spans="2:7" ht="14.25">
      <c r="B44" s="25"/>
      <c r="D44" s="33"/>
      <c r="F44" s="112"/>
      <c r="G44" s="112"/>
    </row>
    <row r="45" spans="2:7" ht="14.25">
      <c r="B45" s="25"/>
      <c r="F45" s="112"/>
      <c r="G45" s="24"/>
    </row>
    <row r="46" spans="2:7" ht="14.25">
      <c r="B46" s="25"/>
      <c r="D46" s="33"/>
      <c r="F46" s="112"/>
      <c r="G46" s="112"/>
    </row>
    <row r="47" ht="14.25">
      <c r="D47" s="33"/>
    </row>
  </sheetData>
  <sheetProtection/>
  <printOptions/>
  <pageMargins left="1.18" right="0.75" top="0.8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Mario Valenzuela Cifuentes</cp:lastModifiedBy>
  <cp:lastPrinted>2014-05-05T15:08:12Z</cp:lastPrinted>
  <dcterms:created xsi:type="dcterms:W3CDTF">1998-11-26T15:05:36Z</dcterms:created>
  <dcterms:modified xsi:type="dcterms:W3CDTF">2024-01-09T19:54:53Z</dcterms:modified>
  <cp:category/>
  <cp:version/>
  <cp:contentType/>
  <cp:contentStatus/>
</cp:coreProperties>
</file>