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9180" windowHeight="4125" tabRatio="842" activeTab="0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</sheets>
  <definedNames>
    <definedName name="_xlfn.IFERROR" hidden="1">#NAME?</definedName>
    <definedName name="_xlnm.Print_Area" localSheetId="0">'A-N° Sinies Denun'!$A$1:$E$27</definedName>
    <definedName name="_xlnm.Print_Area" localSheetId="1">'B-N° Sinies Pagad'!$A$1:$E$27</definedName>
    <definedName name="_xlnm.Print_Area" localSheetId="2">'C-N° Pers Sinies'!$A$1:$G$27</definedName>
    <definedName name="_xlnm.Print_Area" localSheetId="3">'D-Sinies Pag Direc'!$A$1:$H$28</definedName>
    <definedName name="_xlnm.Print_Area" localSheetId="4">'E-Costo Sin Direc'!$A$1:$F$28</definedName>
    <definedName name="_xlnm.Print_Area" localSheetId="5">'F-N° Seg Contrat'!$A$3:$I$27</definedName>
    <definedName name="_xlnm.Print_Area" localSheetId="6">'G-Prima Tot x Tip V'!$A$1:$I$27</definedName>
    <definedName name="_xlnm.Print_Area" localSheetId="7">'H-Prim Prom x Tip V'!$A$2:$I$26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sharedStrings.xml><?xml version="1.0" encoding="utf-8"?>
<sst xmlns="http://schemas.openxmlformats.org/spreadsheetml/2006/main" count="145" uniqueCount="99">
  <si>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</si>
  <si>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</si>
  <si>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</si>
  <si>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</si>
  <si>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</si>
  <si>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</si>
  <si>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</si>
  <si>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</si>
  <si>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</si>
  <si>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</si>
  <si>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</si>
  <si>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</si>
  <si>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</si>
  <si>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</si>
  <si>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</si>
  <si>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</si>
  <si>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</si>
  <si>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</si>
  <si>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</si>
  <si>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</si>
  <si>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</si>
  <si>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</si>
  <si>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</si>
  <si>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</si>
  <si>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</si>
  <si>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</si>
  <si>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</si>
  <si>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</si>
  <si>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</si>
  <si>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</si>
  <si>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</si>
  <si>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</si>
  <si>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</si>
  <si>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</si>
  <si>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</si>
  <si>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</si>
  <si>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</si>
  <si>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</si>
  <si>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</si>
  <si>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</si>
  <si>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</si>
  <si>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</si>
  <si>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</si>
  <si>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</si>
  <si>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</si>
  <si>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</si>
  <si>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</si>
  <si>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</si>
  <si>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</si>
  <si>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</si>
  <si>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</si>
  <si>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</si>
  <si>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</si>
  <si>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</si>
  <si>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</si>
  <si>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</si>
  <si>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</si>
  <si>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</si>
  <si>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</si>
  <si>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</si>
  <si>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</si>
  <si>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</si>
  <si>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</si>
  <si>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</si>
  <si>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</si>
  <si>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</si>
  <si>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</si>
  <si>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</si>
  <si>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</si>
  <si>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</si>
  <si>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</si>
  <si>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</si>
  <si>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</si>
  <si>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</si>
  <si>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</si>
  <si>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</si>
  <si>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</si>
  <si>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</si>
  <si>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</si>
  <si>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</si>
  <si>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</si>
  <si>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 xml:space="preserve">     Incapacidad permanente</t>
  </si>
  <si>
    <t>Consorcio Nacional</t>
  </si>
  <si>
    <t>Mapfre</t>
  </si>
  <si>
    <t>Promedio</t>
  </si>
  <si>
    <t>Motocicletas</t>
  </si>
  <si>
    <t>Bci</t>
  </si>
  <si>
    <t>Liberty</t>
  </si>
  <si>
    <t>HDI</t>
  </si>
  <si>
    <t>Zenit</t>
  </si>
  <si>
    <t>SURA</t>
  </si>
  <si>
    <t>Mutual de Seguros</t>
  </si>
  <si>
    <t>BNP PARIBAS CARDIF</t>
  </si>
  <si>
    <t>AIG</t>
  </si>
  <si>
    <t>Chubb</t>
  </si>
  <si>
    <t>Suramericana</t>
  </si>
  <si>
    <t xml:space="preserve">      (entre el 1 de enero y  30 de junio 2017)</t>
  </si>
  <si>
    <t xml:space="preserve">      (entre el 1 de enero y 30 de junio de 2017, montos expresados en miles de pesos de junio de 2017)</t>
  </si>
  <si>
    <t>Bupa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</si>
</sst>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000"/>
    <numFmt numFmtId="169" formatCode="#,##0.0000_);[Red]\(#,##0.0000\)"/>
    <numFmt numFmtId="170" formatCode="_-* #,##0_-;\-* #,##0_-;_-* &quot;-&quot;??_-;_-@_-"/>
    <numFmt numFmtId="171" formatCode="_-* #,##0.00_-;\-* #,##0.00_-;_-* &quot;-&quot;??_-;_-@_-"/>
  </numFmts>
  <fonts count="51">
    <font>
      <sz val="10"/>
      <name val="Arial"/>
      <family val="0"/>
    </font>
    <font>
      <sz val="10"/>
      <name val="MS Sans Serif"/>
      <family val="2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MS Sans Serif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/>
      <name val="MS Sans Serif"/>
      <family val="2"/>
    </font>
    <font>
      <b/>
      <sz val="12"/>
      <color rgb="FFFF000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  <border>
      <left>
        <color indexed="63"/>
      </left>
      <right style="hair">
        <color rgb="FFFF0000"/>
      </right>
      <top>
        <color indexed="63"/>
      </top>
      <bottom>
        <color indexed="63"/>
      </bottom>
    </border>
    <border>
      <left>
        <color indexed="63"/>
      </left>
      <right style="hair">
        <color rgb="FFFF000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rgb="FFFF0000"/>
      </bottom>
    </border>
    <border>
      <left style="hair">
        <color indexed="14"/>
      </left>
      <right>
        <color indexed="63"/>
      </right>
      <top>
        <color indexed="63"/>
      </top>
      <bottom style="hair">
        <color rgb="FFFF0000"/>
      </bottom>
    </border>
    <border>
      <left>
        <color indexed="63"/>
      </left>
      <right style="hair">
        <color rgb="FFFF0000"/>
      </right>
      <top style="hair">
        <color rgb="FFFF0000"/>
      </top>
      <bottom>
        <color indexed="63"/>
      </bottom>
    </border>
    <border>
      <left>
        <color indexed="63"/>
      </left>
      <right style="hair">
        <color rgb="FFFF0000"/>
      </right>
      <top>
        <color indexed="63"/>
      </top>
      <bottom style="hair">
        <color rgb="FFFF0000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rgb="FFFF0000"/>
      </bottom>
    </border>
    <border>
      <left>
        <color indexed="63"/>
      </left>
      <right>
        <color indexed="63"/>
      </right>
      <top>
        <color indexed="63"/>
      </top>
      <bottom style="hair">
        <color rgb="FFC00000"/>
      </bottom>
    </border>
    <border>
      <left>
        <color indexed="63"/>
      </left>
      <right style="hair">
        <color rgb="FFFF0000"/>
      </right>
      <top>
        <color indexed="63"/>
      </top>
      <bottom style="hair">
        <color rgb="FFC0000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33">
    <xf numFmtId="0" fontId="0" fillId="0" borderId="0" xfId="0" applyAlignment="1">
      <alignment/>
    </xf>
    <xf numFmtId="3" fontId="3" fillId="0" borderId="10" xfId="58" applyNumberFormat="1" applyFont="1" applyBorder="1">
      <alignment/>
      <protection/>
    </xf>
    <xf numFmtId="0" fontId="4" fillId="0" borderId="0" xfId="61" applyFont="1" applyBorder="1" applyAlignment="1" quotePrefix="1">
      <alignment horizontal="left"/>
      <protection/>
    </xf>
    <xf numFmtId="3" fontId="3" fillId="0" borderId="10" xfId="60" applyNumberFormat="1" applyFont="1" applyBorder="1" applyAlignment="1" quotePrefix="1">
      <alignment horizontal="right"/>
      <protection/>
    </xf>
    <xf numFmtId="3" fontId="2" fillId="0" borderId="11" xfId="61" applyNumberFormat="1" applyFont="1" applyBorder="1" applyAlignment="1">
      <alignment horizontal="right"/>
      <protection/>
    </xf>
    <xf numFmtId="3" fontId="3" fillId="0" borderId="0" xfId="54" applyNumberFormat="1" applyFont="1" applyBorder="1" applyAlignment="1">
      <alignment/>
    </xf>
    <xf numFmtId="3" fontId="3" fillId="0" borderId="0" xfId="61" applyNumberFormat="1" applyFont="1" applyBorder="1">
      <alignment/>
      <protection/>
    </xf>
    <xf numFmtId="3" fontId="3" fillId="0" borderId="0" xfId="61" applyNumberFormat="1" applyFont="1" applyBorder="1" applyAlignment="1">
      <alignment horizontal="right"/>
      <protection/>
    </xf>
    <xf numFmtId="3" fontId="3" fillId="0" borderId="10" xfId="61" applyNumberFormat="1" applyFont="1" applyBorder="1" applyAlignment="1">
      <alignment horizontal="right"/>
      <protection/>
    </xf>
    <xf numFmtId="3" fontId="3" fillId="0" borderId="10" xfId="59" applyNumberFormat="1" applyFont="1" applyBorder="1">
      <alignment/>
      <protection/>
    </xf>
    <xf numFmtId="3" fontId="3" fillId="0" borderId="10" xfId="51" applyNumberFormat="1" applyFont="1" applyBorder="1" applyAlignment="1">
      <alignment/>
    </xf>
    <xf numFmtId="3" fontId="5" fillId="0" borderId="0" xfId="54" applyNumberFormat="1" applyFont="1" applyBorder="1" applyAlignment="1">
      <alignment/>
    </xf>
    <xf numFmtId="0" fontId="1" fillId="0" borderId="0" xfId="58" applyFont="1" applyAlignment="1" quotePrefix="1">
      <alignment horizontal="left"/>
      <protection/>
    </xf>
    <xf numFmtId="0" fontId="1" fillId="0" borderId="0" xfId="58" applyFont="1">
      <alignment/>
      <protection/>
    </xf>
    <xf numFmtId="0" fontId="1" fillId="0" borderId="0" xfId="58" applyFont="1" applyBorder="1">
      <alignment/>
      <protection/>
    </xf>
    <xf numFmtId="0" fontId="6" fillId="0" borderId="0" xfId="58" applyFont="1" applyAlignment="1" quotePrefix="1">
      <alignment horizontal="left"/>
      <protection/>
    </xf>
    <xf numFmtId="38" fontId="1" fillId="0" borderId="0" xfId="58" applyNumberFormat="1" applyFont="1" applyBorder="1">
      <alignment/>
      <protection/>
    </xf>
    <xf numFmtId="3" fontId="1" fillId="0" borderId="0" xfId="0" applyNumberFormat="1" applyFont="1" applyAlignment="1">
      <alignment/>
    </xf>
    <xf numFmtId="38" fontId="1" fillId="0" borderId="12" xfId="51" applyNumberFormat="1" applyFont="1" applyBorder="1" applyAlignment="1">
      <alignment/>
    </xf>
    <xf numFmtId="38" fontId="1" fillId="0" borderId="13" xfId="51" applyNumberFormat="1" applyFont="1" applyBorder="1" applyAlignment="1">
      <alignment/>
    </xf>
    <xf numFmtId="38" fontId="1" fillId="0" borderId="13" xfId="58" applyNumberFormat="1" applyFont="1" applyBorder="1">
      <alignment/>
      <protection/>
    </xf>
    <xf numFmtId="0" fontId="8" fillId="0" borderId="14" xfId="58" applyFont="1" applyBorder="1">
      <alignment/>
      <protection/>
    </xf>
    <xf numFmtId="169" fontId="1" fillId="0" borderId="15" xfId="51" applyNumberFormat="1" applyFont="1" applyBorder="1" applyAlignment="1">
      <alignment/>
    </xf>
    <xf numFmtId="38" fontId="1" fillId="0" borderId="15" xfId="58" applyNumberFormat="1" applyFont="1" applyBorder="1">
      <alignment/>
      <protection/>
    </xf>
    <xf numFmtId="169" fontId="1" fillId="0" borderId="0" xfId="51" applyNumberFormat="1" applyFont="1" applyBorder="1" applyAlignment="1">
      <alignment/>
    </xf>
    <xf numFmtId="0" fontId="1" fillId="0" borderId="0" xfId="59" applyFont="1" applyAlignment="1" quotePrefix="1">
      <alignment horizontal="left"/>
      <protection/>
    </xf>
    <xf numFmtId="0" fontId="1" fillId="0" borderId="0" xfId="59" applyFont="1">
      <alignment/>
      <protection/>
    </xf>
    <xf numFmtId="0" fontId="1" fillId="0" borderId="12" xfId="59" applyFont="1" applyBorder="1">
      <alignment/>
      <protection/>
    </xf>
    <xf numFmtId="38" fontId="1" fillId="0" borderId="13" xfId="52" applyNumberFormat="1" applyFont="1" applyBorder="1" applyAlignment="1">
      <alignment/>
    </xf>
    <xf numFmtId="38" fontId="1" fillId="0" borderId="13" xfId="59" applyNumberFormat="1" applyFont="1" applyBorder="1">
      <alignment/>
      <protection/>
    </xf>
    <xf numFmtId="0" fontId="1" fillId="0" borderId="13" xfId="59" applyFont="1" applyBorder="1">
      <alignment/>
      <protection/>
    </xf>
    <xf numFmtId="38" fontId="1" fillId="0" borderId="0" xfId="59" applyNumberFormat="1" applyFont="1">
      <alignment/>
      <protection/>
    </xf>
    <xf numFmtId="3" fontId="1" fillId="0" borderId="0" xfId="59" applyNumberFormat="1" applyFont="1">
      <alignment/>
      <protection/>
    </xf>
    <xf numFmtId="0" fontId="8" fillId="0" borderId="14" xfId="59" applyFont="1" applyBorder="1">
      <alignment/>
      <protection/>
    </xf>
    <xf numFmtId="169" fontId="1" fillId="0" borderId="15" xfId="52" applyNumberFormat="1" applyFont="1" applyBorder="1" applyAlignment="1">
      <alignment/>
    </xf>
    <xf numFmtId="38" fontId="1" fillId="0" borderId="15" xfId="59" applyNumberFormat="1" applyFont="1" applyBorder="1">
      <alignment/>
      <protection/>
    </xf>
    <xf numFmtId="0" fontId="1" fillId="0" borderId="15" xfId="59" applyFont="1" applyBorder="1">
      <alignment/>
      <protection/>
    </xf>
    <xf numFmtId="168" fontId="1" fillId="0" borderId="0" xfId="59" applyNumberFormat="1" applyFont="1">
      <alignment/>
      <protection/>
    </xf>
    <xf numFmtId="0" fontId="1" fillId="0" borderId="0" xfId="60" applyFont="1" applyAlignment="1" quotePrefix="1">
      <alignment horizontal="left"/>
      <protection/>
    </xf>
    <xf numFmtId="0" fontId="1" fillId="0" borderId="0" xfId="60" applyFont="1">
      <alignment/>
      <protection/>
    </xf>
    <xf numFmtId="38" fontId="1" fillId="0" borderId="12" xfId="53" applyNumberFormat="1" applyFont="1" applyBorder="1" applyAlignment="1">
      <alignment/>
    </xf>
    <xf numFmtId="38" fontId="1" fillId="0" borderId="13" xfId="53" applyNumberFormat="1" applyFont="1" applyBorder="1" applyAlignment="1">
      <alignment/>
    </xf>
    <xf numFmtId="38" fontId="1" fillId="0" borderId="13" xfId="60" applyNumberFormat="1" applyFont="1" applyBorder="1">
      <alignment/>
      <protection/>
    </xf>
    <xf numFmtId="0" fontId="1" fillId="0" borderId="13" xfId="60" applyFont="1" applyBorder="1">
      <alignment/>
      <protection/>
    </xf>
    <xf numFmtId="0" fontId="8" fillId="0" borderId="14" xfId="60" applyFont="1" applyBorder="1">
      <alignment/>
      <protection/>
    </xf>
    <xf numFmtId="169" fontId="1" fillId="0" borderId="15" xfId="53" applyNumberFormat="1" applyFont="1" applyBorder="1" applyAlignment="1">
      <alignment/>
    </xf>
    <xf numFmtId="38" fontId="1" fillId="0" borderId="15" xfId="60" applyNumberFormat="1" applyFont="1" applyBorder="1">
      <alignment/>
      <protection/>
    </xf>
    <xf numFmtId="0" fontId="1" fillId="0" borderId="0" xfId="61" applyFont="1" applyAlignment="1" quotePrefix="1">
      <alignment horizontal="left"/>
      <protection/>
    </xf>
    <xf numFmtId="0" fontId="1" fillId="0" borderId="0" xfId="61" applyFont="1">
      <alignment/>
      <protection/>
    </xf>
    <xf numFmtId="0" fontId="5" fillId="0" borderId="0" xfId="61" applyFont="1" applyBorder="1" applyAlignment="1" quotePrefix="1">
      <alignment horizontal="left"/>
      <protection/>
    </xf>
    <xf numFmtId="0" fontId="1" fillId="0" borderId="0" xfId="61" applyFont="1" applyBorder="1">
      <alignment/>
      <protection/>
    </xf>
    <xf numFmtId="0" fontId="6" fillId="0" borderId="0" xfId="61" applyFont="1" applyBorder="1" applyAlignment="1" quotePrefix="1">
      <alignment horizontal="left"/>
      <protection/>
    </xf>
    <xf numFmtId="0" fontId="1" fillId="0" borderId="16" xfId="61" applyFont="1" applyBorder="1" applyAlignment="1" quotePrefix="1">
      <alignment horizontal="left"/>
      <protection/>
    </xf>
    <xf numFmtId="0" fontId="6" fillId="0" borderId="17" xfId="61" applyFont="1" applyBorder="1" applyAlignment="1" quotePrefix="1">
      <alignment horizontal="left"/>
      <protection/>
    </xf>
    <xf numFmtId="0" fontId="1" fillId="0" borderId="17" xfId="61" applyFont="1" applyBorder="1">
      <alignment/>
      <protection/>
    </xf>
    <xf numFmtId="0" fontId="1" fillId="0" borderId="18" xfId="61" applyFont="1" applyBorder="1">
      <alignment/>
      <protection/>
    </xf>
    <xf numFmtId="0" fontId="7" fillId="0" borderId="19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0" fontId="7" fillId="0" borderId="20" xfId="61" applyFont="1" applyBorder="1" applyAlignment="1">
      <alignment horizontal="right"/>
      <protection/>
    </xf>
    <xf numFmtId="0" fontId="1" fillId="0" borderId="21" xfId="61" applyFont="1" applyBorder="1">
      <alignment/>
      <protection/>
    </xf>
    <xf numFmtId="0" fontId="1" fillId="0" borderId="22" xfId="61" applyFont="1" applyBorder="1">
      <alignment/>
      <protection/>
    </xf>
    <xf numFmtId="0" fontId="1" fillId="0" borderId="23" xfId="61" applyFont="1" applyBorder="1">
      <alignment/>
      <protection/>
    </xf>
    <xf numFmtId="0" fontId="1" fillId="0" borderId="12" xfId="61" applyFont="1" applyBorder="1">
      <alignment/>
      <protection/>
    </xf>
    <xf numFmtId="38" fontId="1" fillId="0" borderId="13" xfId="54" applyNumberFormat="1" applyFont="1" applyBorder="1" applyAlignment="1">
      <alignment/>
    </xf>
    <xf numFmtId="38" fontId="1" fillId="0" borderId="13" xfId="61" applyNumberFormat="1" applyFont="1" applyBorder="1">
      <alignment/>
      <protection/>
    </xf>
    <xf numFmtId="38" fontId="1" fillId="0" borderId="13" xfId="61" applyNumberFormat="1" applyFont="1" applyBorder="1" applyAlignment="1">
      <alignment horizontal="right"/>
      <protection/>
    </xf>
    <xf numFmtId="38" fontId="1" fillId="0" borderId="24" xfId="61" applyNumberFormat="1" applyFont="1" applyBorder="1" applyAlignment="1">
      <alignment horizontal="right"/>
      <protection/>
    </xf>
    <xf numFmtId="0" fontId="3" fillId="0" borderId="25" xfId="61" applyFont="1" applyBorder="1">
      <alignment/>
      <protection/>
    </xf>
    <xf numFmtId="0" fontId="8" fillId="0" borderId="14" xfId="61" applyFont="1" applyBorder="1">
      <alignment/>
      <protection/>
    </xf>
    <xf numFmtId="169" fontId="1" fillId="0" borderId="15" xfId="54" applyNumberFormat="1" applyFont="1" applyBorder="1" applyAlignment="1">
      <alignment/>
    </xf>
    <xf numFmtId="38" fontId="1" fillId="0" borderId="15" xfId="61" applyNumberFormat="1" applyFont="1" applyBorder="1">
      <alignment/>
      <protection/>
    </xf>
    <xf numFmtId="38" fontId="1" fillId="0" borderId="15" xfId="61" applyNumberFormat="1" applyFont="1" applyBorder="1" applyAlignment="1">
      <alignment horizontal="right"/>
      <protection/>
    </xf>
    <xf numFmtId="0" fontId="1" fillId="0" borderId="15" xfId="61" applyFont="1" applyBorder="1">
      <alignment/>
      <protection/>
    </xf>
    <xf numFmtId="0" fontId="1" fillId="0" borderId="26" xfId="61" applyFont="1" applyBorder="1">
      <alignment/>
      <protection/>
    </xf>
    <xf numFmtId="0" fontId="1" fillId="0" borderId="0" xfId="61" applyFont="1" applyBorder="1" applyAlignment="1" quotePrefix="1">
      <alignment horizontal="left"/>
      <protection/>
    </xf>
    <xf numFmtId="0" fontId="1" fillId="0" borderId="27" xfId="61" applyFont="1" applyBorder="1" applyAlignment="1" quotePrefix="1">
      <alignment horizontal="left"/>
      <protection/>
    </xf>
    <xf numFmtId="0" fontId="7" fillId="0" borderId="28" xfId="61" applyFont="1" applyBorder="1">
      <alignment/>
      <protection/>
    </xf>
    <xf numFmtId="0" fontId="1" fillId="0" borderId="29" xfId="61" applyFont="1" applyBorder="1">
      <alignment/>
      <protection/>
    </xf>
    <xf numFmtId="0" fontId="3" fillId="0" borderId="14" xfId="61" applyFont="1" applyBorder="1">
      <alignment/>
      <protection/>
    </xf>
    <xf numFmtId="38" fontId="1" fillId="0" borderId="15" xfId="54" applyNumberFormat="1" applyFont="1" applyBorder="1" applyAlignment="1">
      <alignment/>
    </xf>
    <xf numFmtId="38" fontId="1" fillId="0" borderId="26" xfId="61" applyNumberFormat="1" applyFont="1" applyBorder="1" applyAlignment="1">
      <alignment horizontal="right"/>
      <protection/>
    </xf>
    <xf numFmtId="3" fontId="1" fillId="0" borderId="13" xfId="61" applyNumberFormat="1" applyFont="1" applyBorder="1" applyAlignment="1">
      <alignment horizontal="right"/>
      <protection/>
    </xf>
    <xf numFmtId="0" fontId="1" fillId="0" borderId="14" xfId="61" applyFont="1" applyBorder="1">
      <alignment/>
      <protection/>
    </xf>
    <xf numFmtId="0" fontId="2" fillId="0" borderId="28" xfId="58" applyNumberFormat="1" applyFont="1" applyBorder="1" applyAlignment="1">
      <alignment horizontal="left"/>
      <protection/>
    </xf>
    <xf numFmtId="0" fontId="2" fillId="0" borderId="28" xfId="58" applyNumberFormat="1" applyFont="1" applyBorder="1" applyAlignment="1" quotePrefix="1">
      <alignment horizontal="left"/>
      <protection/>
    </xf>
    <xf numFmtId="0" fontId="7" fillId="0" borderId="0" xfId="61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0" fontId="9" fillId="0" borderId="0" xfId="58" applyFont="1" applyBorder="1" applyAlignment="1" quotePrefix="1">
      <alignment horizontal="left"/>
      <protection/>
    </xf>
    <xf numFmtId="0" fontId="3" fillId="0" borderId="0" xfId="58" applyFont="1">
      <alignment/>
      <protection/>
    </xf>
    <xf numFmtId="0" fontId="3" fillId="0" borderId="0" xfId="58" applyFont="1" applyBorder="1">
      <alignment/>
      <protection/>
    </xf>
    <xf numFmtId="38" fontId="3" fillId="0" borderId="24" xfId="58" applyNumberFormat="1" applyFont="1" applyBorder="1">
      <alignment/>
      <protection/>
    </xf>
    <xf numFmtId="38" fontId="3" fillId="0" borderId="26" xfId="58" applyNumberFormat="1" applyFont="1" applyBorder="1">
      <alignment/>
      <protection/>
    </xf>
    <xf numFmtId="38" fontId="3" fillId="0" borderId="0" xfId="58" applyNumberFormat="1" applyFont="1" applyBorder="1">
      <alignment/>
      <protection/>
    </xf>
    <xf numFmtId="3" fontId="3" fillId="0" borderId="11" xfId="58" applyNumberFormat="1" applyFont="1" applyFill="1" applyBorder="1">
      <alignment/>
      <protection/>
    </xf>
    <xf numFmtId="0" fontId="9" fillId="0" borderId="0" xfId="58" applyFont="1" applyAlignment="1" quotePrefix="1">
      <alignment horizontal="left"/>
      <protection/>
    </xf>
    <xf numFmtId="0" fontId="9" fillId="0" borderId="0" xfId="59" applyFont="1" applyAlignment="1" quotePrefix="1">
      <alignment horizontal="left"/>
      <protection/>
    </xf>
    <xf numFmtId="0" fontId="3" fillId="0" borderId="0" xfId="59" applyFont="1">
      <alignment/>
      <protection/>
    </xf>
    <xf numFmtId="0" fontId="3" fillId="0" borderId="24" xfId="59" applyFont="1" applyBorder="1">
      <alignment/>
      <protection/>
    </xf>
    <xf numFmtId="0" fontId="3" fillId="0" borderId="26" xfId="59" applyFont="1" applyBorder="1">
      <alignment/>
      <protection/>
    </xf>
    <xf numFmtId="0" fontId="3" fillId="0" borderId="0" xfId="60" applyFont="1">
      <alignment/>
      <protection/>
    </xf>
    <xf numFmtId="0" fontId="3" fillId="0" borderId="13" xfId="60" applyFont="1" applyBorder="1">
      <alignment/>
      <protection/>
    </xf>
    <xf numFmtId="0" fontId="9" fillId="0" borderId="0" xfId="60" applyFont="1" applyAlignment="1" quotePrefix="1">
      <alignment horizontal="left"/>
      <protection/>
    </xf>
    <xf numFmtId="0" fontId="1" fillId="0" borderId="28" xfId="58" applyNumberFormat="1" applyFont="1" applyBorder="1" applyAlignment="1" quotePrefix="1">
      <alignment horizontal="left"/>
      <protection/>
    </xf>
    <xf numFmtId="38" fontId="3" fillId="0" borderId="0" xfId="60" applyNumberFormat="1" applyFont="1" applyBorder="1" applyAlignment="1">
      <alignment horizontal="right"/>
      <protection/>
    </xf>
    <xf numFmtId="0" fontId="3" fillId="0" borderId="24" xfId="60" applyFont="1" applyBorder="1">
      <alignment/>
      <protection/>
    </xf>
    <xf numFmtId="0" fontId="3" fillId="0" borderId="26" xfId="60" applyFont="1" applyBorder="1">
      <alignment/>
      <protection/>
    </xf>
    <xf numFmtId="3" fontId="3" fillId="0" borderId="11" xfId="60" applyNumberFormat="1" applyFont="1" applyBorder="1" applyAlignment="1" quotePrefix="1">
      <alignment horizontal="right"/>
      <protection/>
    </xf>
    <xf numFmtId="49" fontId="2" fillId="0" borderId="28" xfId="58" applyNumberFormat="1" applyFont="1" applyBorder="1" applyAlignment="1">
      <alignment horizontal="left"/>
      <protection/>
    </xf>
    <xf numFmtId="0" fontId="4" fillId="0" borderId="0" xfId="58" applyFont="1" applyAlignment="1" quotePrefix="1">
      <alignment horizontal="left"/>
      <protection/>
    </xf>
    <xf numFmtId="0" fontId="4" fillId="0" borderId="0" xfId="59" applyFont="1" applyAlignment="1" quotePrefix="1">
      <alignment horizontal="left"/>
      <protection/>
    </xf>
    <xf numFmtId="0" fontId="4" fillId="0" borderId="0" xfId="60" applyFont="1" applyAlignment="1" quotePrefix="1">
      <alignment horizontal="left"/>
      <protection/>
    </xf>
    <xf numFmtId="0" fontId="5" fillId="0" borderId="0" xfId="58" applyFont="1" applyAlignment="1" quotePrefix="1">
      <alignment horizontal="left"/>
      <protection/>
    </xf>
    <xf numFmtId="0" fontId="5" fillId="0" borderId="0" xfId="59" applyFont="1" applyAlignment="1" quotePrefix="1">
      <alignment horizontal="left"/>
      <protection/>
    </xf>
    <xf numFmtId="0" fontId="5" fillId="0" borderId="0" xfId="60" applyFont="1" applyAlignment="1" quotePrefix="1">
      <alignment horizontal="left"/>
      <protection/>
    </xf>
    <xf numFmtId="0" fontId="3" fillId="0" borderId="25" xfId="58" applyFont="1" applyBorder="1">
      <alignment/>
      <protection/>
    </xf>
    <xf numFmtId="3" fontId="3" fillId="0" borderId="0" xfId="51" applyNumberFormat="1" applyFont="1" applyBorder="1" applyAlignment="1">
      <alignment/>
    </xf>
    <xf numFmtId="3" fontId="3" fillId="0" borderId="0" xfId="58" applyNumberFormat="1" applyFont="1" applyBorder="1">
      <alignment/>
      <protection/>
    </xf>
    <xf numFmtId="0" fontId="3" fillId="0" borderId="25" xfId="59" applyFont="1" applyBorder="1">
      <alignment/>
      <protection/>
    </xf>
    <xf numFmtId="3" fontId="3" fillId="0" borderId="0" xfId="52" applyNumberFormat="1" applyFont="1" applyBorder="1" applyAlignment="1">
      <alignment/>
    </xf>
    <xf numFmtId="0" fontId="3" fillId="0" borderId="28" xfId="58" applyNumberFormat="1" applyFont="1" applyBorder="1" applyAlignment="1" quotePrefix="1">
      <alignment horizontal="left"/>
      <protection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0" fontId="3" fillId="0" borderId="25" xfId="60" applyFont="1" applyBorder="1">
      <alignment/>
      <protection/>
    </xf>
    <xf numFmtId="3" fontId="3" fillId="0" borderId="0" xfId="53" applyNumberFormat="1" applyFont="1" applyBorder="1" applyAlignment="1">
      <alignment/>
    </xf>
    <xf numFmtId="0" fontId="7" fillId="0" borderId="27" xfId="58" applyFont="1" applyBorder="1" applyAlignment="1" quotePrefix="1">
      <alignment horizontal="left"/>
      <protection/>
    </xf>
    <xf numFmtId="0" fontId="7" fillId="0" borderId="17" xfId="58" applyFont="1" applyBorder="1" applyAlignment="1" quotePrefix="1">
      <alignment horizontal="right"/>
      <protection/>
    </xf>
    <xf numFmtId="0" fontId="7" fillId="0" borderId="18" xfId="58" applyFont="1" applyBorder="1" applyAlignment="1" quotePrefix="1">
      <alignment horizontal="right"/>
      <protection/>
    </xf>
    <xf numFmtId="0" fontId="7" fillId="0" borderId="28" xfId="58" applyFont="1" applyBorder="1">
      <alignment/>
      <protection/>
    </xf>
    <xf numFmtId="0" fontId="7" fillId="0" borderId="0" xfId="58" applyFont="1" applyBorder="1" applyAlignment="1">
      <alignment horizontal="right"/>
      <protection/>
    </xf>
    <xf numFmtId="0" fontId="7" fillId="0" borderId="0" xfId="58" applyFont="1" applyBorder="1" applyAlignment="1" quotePrefix="1">
      <alignment horizontal="right"/>
      <protection/>
    </xf>
    <xf numFmtId="0" fontId="7" fillId="0" borderId="20" xfId="58" applyFont="1" applyBorder="1" applyAlignment="1" quotePrefix="1">
      <alignment horizontal="right"/>
      <protection/>
    </xf>
    <xf numFmtId="0" fontId="7" fillId="0" borderId="29" xfId="58" applyFont="1" applyBorder="1">
      <alignment/>
      <protection/>
    </xf>
    <xf numFmtId="0" fontId="7" fillId="0" borderId="22" xfId="58" applyFont="1" applyBorder="1" applyAlignment="1" quotePrefix="1">
      <alignment horizontal="right"/>
      <protection/>
    </xf>
    <xf numFmtId="0" fontId="7" fillId="0" borderId="23" xfId="58" applyFont="1" applyBorder="1" applyAlignment="1" quotePrefix="1">
      <alignment horizontal="right"/>
      <protection/>
    </xf>
    <xf numFmtId="0" fontId="7" fillId="0" borderId="20" xfId="58" applyFont="1" applyBorder="1" applyAlignment="1">
      <alignment horizontal="right"/>
      <protection/>
    </xf>
    <xf numFmtId="0" fontId="7" fillId="0" borderId="27" xfId="59" applyFont="1" applyBorder="1" applyAlignment="1" quotePrefix="1">
      <alignment horizontal="left"/>
      <protection/>
    </xf>
    <xf numFmtId="0" fontId="7" fillId="0" borderId="17" xfId="59" applyFont="1" applyBorder="1" applyAlignment="1" quotePrefix="1">
      <alignment horizontal="right"/>
      <protection/>
    </xf>
    <xf numFmtId="0" fontId="7" fillId="0" borderId="30" xfId="59" applyFont="1" applyBorder="1" applyAlignment="1" quotePrefix="1">
      <alignment horizontal="left"/>
      <protection/>
    </xf>
    <xf numFmtId="0" fontId="7" fillId="0" borderId="17" xfId="59" applyFont="1" applyBorder="1" applyAlignment="1">
      <alignment horizontal="right"/>
      <protection/>
    </xf>
    <xf numFmtId="0" fontId="7" fillId="0" borderId="18" xfId="59" applyFont="1" applyBorder="1" applyAlignment="1" quotePrefix="1">
      <alignment horizontal="right"/>
      <protection/>
    </xf>
    <xf numFmtId="0" fontId="7" fillId="0" borderId="28" xfId="59" applyFont="1" applyBorder="1">
      <alignment/>
      <protection/>
    </xf>
    <xf numFmtId="0" fontId="7" fillId="0" borderId="0" xfId="59" applyFont="1" applyBorder="1" applyAlignment="1">
      <alignment horizontal="right"/>
      <protection/>
    </xf>
    <xf numFmtId="0" fontId="7" fillId="0" borderId="0" xfId="59" applyFont="1" applyBorder="1" applyAlignment="1" quotePrefix="1">
      <alignment horizontal="right"/>
      <protection/>
    </xf>
    <xf numFmtId="0" fontId="7" fillId="0" borderId="20" xfId="59" applyFont="1" applyBorder="1" applyAlignment="1" quotePrefix="1">
      <alignment horizontal="right"/>
      <protection/>
    </xf>
    <xf numFmtId="0" fontId="7" fillId="0" borderId="29" xfId="59" applyFont="1" applyBorder="1">
      <alignment/>
      <protection/>
    </xf>
    <xf numFmtId="0" fontId="7" fillId="0" borderId="22" xfId="59" applyFont="1" applyBorder="1" applyAlignment="1" quotePrefix="1">
      <alignment horizontal="right"/>
      <protection/>
    </xf>
    <xf numFmtId="0" fontId="7" fillId="0" borderId="23" xfId="59" applyFont="1" applyBorder="1" applyAlignment="1" quotePrefix="1">
      <alignment horizontal="right"/>
      <protection/>
    </xf>
    <xf numFmtId="0" fontId="7" fillId="0" borderId="27" xfId="60" applyFont="1" applyBorder="1" applyAlignment="1" quotePrefix="1">
      <alignment horizontal="left"/>
      <protection/>
    </xf>
    <xf numFmtId="0" fontId="7" fillId="0" borderId="30" xfId="60" applyFont="1" applyBorder="1" applyAlignment="1" quotePrefix="1">
      <alignment horizontal="left"/>
      <protection/>
    </xf>
    <xf numFmtId="0" fontId="7" fillId="0" borderId="30" xfId="60" applyFont="1" applyBorder="1">
      <alignment/>
      <protection/>
    </xf>
    <xf numFmtId="0" fontId="7" fillId="0" borderId="30" xfId="60" applyFont="1" applyBorder="1" applyAlignment="1" quotePrefix="1">
      <alignment horizontal="center"/>
      <protection/>
    </xf>
    <xf numFmtId="0" fontId="7" fillId="0" borderId="30" xfId="60" applyFont="1" applyBorder="1" applyAlignment="1">
      <alignment horizontal="center"/>
      <protection/>
    </xf>
    <xf numFmtId="0" fontId="7" fillId="0" borderId="17" xfId="60" applyFont="1" applyBorder="1" applyAlignment="1">
      <alignment horizontal="right"/>
      <protection/>
    </xf>
    <xf numFmtId="0" fontId="7" fillId="0" borderId="18" xfId="60" applyFont="1" applyBorder="1" applyAlignment="1" quotePrefix="1">
      <alignment horizontal="right"/>
      <protection/>
    </xf>
    <xf numFmtId="0" fontId="7" fillId="0" borderId="28" xfId="60" applyFont="1" applyBorder="1">
      <alignment/>
      <protection/>
    </xf>
    <xf numFmtId="0" fontId="7" fillId="0" borderId="0" xfId="60" applyFont="1" applyBorder="1" applyAlignment="1">
      <alignment horizontal="right"/>
      <protection/>
    </xf>
    <xf numFmtId="0" fontId="7" fillId="0" borderId="0" xfId="60" applyFont="1" applyBorder="1" applyAlignment="1" quotePrefix="1">
      <alignment horizontal="right"/>
      <protection/>
    </xf>
    <xf numFmtId="0" fontId="7" fillId="0" borderId="20" xfId="60" applyFont="1" applyBorder="1" applyAlignment="1">
      <alignment horizontal="right"/>
      <protection/>
    </xf>
    <xf numFmtId="0" fontId="7" fillId="0" borderId="29" xfId="60" applyFont="1" applyBorder="1">
      <alignment/>
      <protection/>
    </xf>
    <xf numFmtId="0" fontId="7" fillId="0" borderId="22" xfId="60" applyFont="1" applyBorder="1" applyAlignment="1">
      <alignment horizontal="right"/>
      <protection/>
    </xf>
    <xf numFmtId="0" fontId="7" fillId="0" borderId="22" xfId="60" applyFont="1" applyBorder="1" applyAlignment="1" quotePrefix="1">
      <alignment horizontal="right"/>
      <protection/>
    </xf>
    <xf numFmtId="0" fontId="7" fillId="0" borderId="22" xfId="60" applyFont="1" applyBorder="1">
      <alignment/>
      <protection/>
    </xf>
    <xf numFmtId="0" fontId="7" fillId="0" borderId="23" xfId="60" applyFont="1" applyBorder="1" applyAlignment="1" quotePrefix="1">
      <alignment horizontal="right"/>
      <protection/>
    </xf>
    <xf numFmtId="0" fontId="7" fillId="0" borderId="0" xfId="60" applyFont="1" applyAlignment="1">
      <alignment horizontal="right"/>
      <protection/>
    </xf>
    <xf numFmtId="0" fontId="7" fillId="0" borderId="20" xfId="60" applyFont="1" applyBorder="1" applyAlignment="1" quotePrefix="1">
      <alignment horizontal="right"/>
      <protection/>
    </xf>
    <xf numFmtId="0" fontId="7" fillId="0" borderId="0" xfId="60" applyFont="1" applyBorder="1" applyAlignment="1">
      <alignment horizontal="center"/>
      <protection/>
    </xf>
    <xf numFmtId="0" fontId="7" fillId="0" borderId="0" xfId="60" applyFont="1" applyBorder="1" applyAlignment="1">
      <alignment horizontal="left"/>
      <protection/>
    </xf>
    <xf numFmtId="3" fontId="0" fillId="0" borderId="0" xfId="0" applyNumberFormat="1" applyAlignment="1">
      <alignment/>
    </xf>
    <xf numFmtId="3" fontId="1" fillId="0" borderId="0" xfId="61" applyNumberFormat="1" applyFont="1" applyBorder="1" applyAlignment="1">
      <alignment horizontal="right"/>
      <protection/>
    </xf>
    <xf numFmtId="0" fontId="1" fillId="0" borderId="0" xfId="61" applyFont="1" applyFill="1">
      <alignment/>
      <protection/>
    </xf>
    <xf numFmtId="0" fontId="0" fillId="0" borderId="0" xfId="0" applyFill="1" applyAlignment="1">
      <alignment/>
    </xf>
    <xf numFmtId="3" fontId="0" fillId="0" borderId="0" xfId="0" applyNumberFormat="1" applyBorder="1" applyAlignment="1">
      <alignment horizontal="right" vertical="center" wrapText="1"/>
    </xf>
    <xf numFmtId="3" fontId="1" fillId="0" borderId="0" xfId="61" applyNumberFormat="1" applyFont="1" applyFill="1">
      <alignment/>
      <protection/>
    </xf>
    <xf numFmtId="3" fontId="4" fillId="0" borderId="0" xfId="54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1" fillId="0" borderId="13" xfId="54" applyNumberFormat="1" applyFont="1" applyBorder="1" applyAlignment="1">
      <alignment horizontal="right"/>
    </xf>
    <xf numFmtId="3" fontId="1" fillId="0" borderId="13" xfId="54" applyNumberFormat="1" applyFont="1" applyBorder="1" applyAlignment="1">
      <alignment/>
    </xf>
    <xf numFmtId="3" fontId="1" fillId="0" borderId="13" xfId="61" applyNumberFormat="1" applyFont="1" applyBorder="1">
      <alignment/>
      <protection/>
    </xf>
    <xf numFmtId="3" fontId="1" fillId="0" borderId="24" xfId="61" applyNumberFormat="1" applyFont="1" applyBorder="1" applyAlignment="1">
      <alignment horizontal="right"/>
      <protection/>
    </xf>
    <xf numFmtId="3" fontId="49" fillId="0" borderId="31" xfId="54" applyNumberFormat="1" applyFont="1" applyBorder="1" applyAlignment="1">
      <alignment horizontal="right"/>
    </xf>
    <xf numFmtId="38" fontId="1" fillId="0" borderId="31" xfId="61" applyNumberFormat="1" applyFont="1" applyBorder="1" applyAlignment="1">
      <alignment horizontal="right"/>
      <protection/>
    </xf>
    <xf numFmtId="3" fontId="3" fillId="0" borderId="31" xfId="61" applyNumberFormat="1" applyFont="1" applyBorder="1" applyAlignment="1">
      <alignment horizontal="right"/>
      <protection/>
    </xf>
    <xf numFmtId="38" fontId="1" fillId="0" borderId="32" xfId="61" applyNumberFormat="1" applyFont="1" applyBorder="1" applyAlignment="1">
      <alignment horizontal="right"/>
      <protection/>
    </xf>
    <xf numFmtId="0" fontId="1" fillId="0" borderId="28" xfId="61" applyFont="1" applyBorder="1" applyAlignment="1" quotePrefix="1">
      <alignment horizontal="left"/>
      <protection/>
    </xf>
    <xf numFmtId="0" fontId="4" fillId="0" borderId="33" xfId="61" applyFont="1" applyBorder="1" applyAlignment="1" quotePrefix="1">
      <alignment horizontal="left"/>
      <protection/>
    </xf>
    <xf numFmtId="0" fontId="6" fillId="0" borderId="33" xfId="61" applyFont="1" applyBorder="1" applyAlignment="1" quotePrefix="1">
      <alignment horizontal="left"/>
      <protection/>
    </xf>
    <xf numFmtId="0" fontId="1" fillId="0" borderId="33" xfId="61" applyFont="1" applyBorder="1">
      <alignment/>
      <protection/>
    </xf>
    <xf numFmtId="0" fontId="1" fillId="0" borderId="34" xfId="61" applyFont="1" applyBorder="1">
      <alignment/>
      <protection/>
    </xf>
    <xf numFmtId="0" fontId="1" fillId="0" borderId="35" xfId="61" applyFont="1" applyBorder="1">
      <alignment/>
      <protection/>
    </xf>
    <xf numFmtId="0" fontId="7" fillId="0" borderId="31" xfId="61" applyFont="1" applyBorder="1" applyAlignment="1">
      <alignment horizontal="right"/>
      <protection/>
    </xf>
    <xf numFmtId="0" fontId="1" fillId="0" borderId="36" xfId="61" applyFont="1" applyBorder="1">
      <alignment/>
      <protection/>
    </xf>
    <xf numFmtId="0" fontId="2" fillId="0" borderId="28" xfId="58" applyNumberFormat="1" applyFont="1" applyFill="1" applyBorder="1" applyAlignment="1">
      <alignment horizontal="left"/>
      <protection/>
    </xf>
    <xf numFmtId="3" fontId="3" fillId="0" borderId="0" xfId="53" applyNumberFormat="1" applyFont="1" applyFill="1" applyBorder="1" applyAlignment="1">
      <alignment/>
    </xf>
    <xf numFmtId="3" fontId="3" fillId="0" borderId="11" xfId="60" applyNumberFormat="1" applyFont="1" applyFill="1" applyBorder="1" applyAlignment="1" quotePrefix="1">
      <alignment horizontal="right"/>
      <protection/>
    </xf>
    <xf numFmtId="0" fontId="1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0" fontId="1" fillId="33" borderId="0" xfId="58" applyFont="1" applyFill="1">
      <alignment/>
      <protection/>
    </xf>
    <xf numFmtId="49" fontId="2" fillId="33" borderId="28" xfId="58" applyNumberFormat="1" applyFont="1" applyFill="1" applyBorder="1" applyAlignment="1">
      <alignment horizontal="left"/>
      <protection/>
    </xf>
    <xf numFmtId="3" fontId="3" fillId="33" borderId="11" xfId="58" applyNumberFormat="1" applyFont="1" applyFill="1" applyBorder="1">
      <alignment/>
      <protection/>
    </xf>
    <xf numFmtId="0" fontId="2" fillId="33" borderId="28" xfId="58" applyNumberFormat="1" applyFont="1" applyFill="1" applyBorder="1" applyAlignment="1">
      <alignment horizontal="left"/>
      <protection/>
    </xf>
    <xf numFmtId="3" fontId="3" fillId="33" borderId="11" xfId="59" applyNumberFormat="1" applyFont="1" applyFill="1" applyBorder="1">
      <alignment/>
      <protection/>
    </xf>
    <xf numFmtId="0" fontId="2" fillId="33" borderId="28" xfId="58" applyNumberFormat="1" applyFont="1" applyFill="1" applyBorder="1" applyAlignment="1" quotePrefix="1">
      <alignment horizontal="left"/>
      <protection/>
    </xf>
    <xf numFmtId="3" fontId="3" fillId="33" borderId="0" xfId="60" applyNumberFormat="1" applyFont="1" applyFill="1" applyBorder="1">
      <alignment/>
      <protection/>
    </xf>
    <xf numFmtId="3" fontId="3" fillId="33" borderId="11" xfId="60" applyNumberFormat="1" applyFont="1" applyFill="1" applyBorder="1">
      <alignment/>
      <protection/>
    </xf>
    <xf numFmtId="3" fontId="1" fillId="33" borderId="0" xfId="60" applyNumberFormat="1" applyFont="1" applyFill="1">
      <alignment/>
      <protection/>
    </xf>
    <xf numFmtId="0" fontId="2" fillId="0" borderId="37" xfId="58" applyFont="1" applyFill="1" applyBorder="1" applyAlignment="1">
      <alignment horizontal="left"/>
      <protection/>
    </xf>
    <xf numFmtId="0" fontId="1" fillId="0" borderId="0" xfId="0" applyFont="1" applyFill="1" applyAlignment="1">
      <alignment/>
    </xf>
    <xf numFmtId="3" fontId="3" fillId="0" borderId="38" xfId="58" applyNumberFormat="1" applyFont="1" applyFill="1" applyBorder="1">
      <alignment/>
      <protection/>
    </xf>
    <xf numFmtId="0" fontId="2" fillId="0" borderId="37" xfId="58" applyFont="1" applyFill="1" applyBorder="1" applyAlignment="1" quotePrefix="1">
      <alignment horizontal="left"/>
      <protection/>
    </xf>
    <xf numFmtId="0" fontId="2" fillId="0" borderId="37" xfId="58" applyFont="1" applyFill="1" applyBorder="1">
      <alignment/>
      <protection/>
    </xf>
    <xf numFmtId="0" fontId="1" fillId="0" borderId="0" xfId="58" applyFont="1" applyFill="1">
      <alignment/>
      <protection/>
    </xf>
    <xf numFmtId="170" fontId="0" fillId="0" borderId="0" xfId="0" applyNumberFormat="1" applyFont="1" applyBorder="1" applyAlignment="1">
      <alignment/>
    </xf>
    <xf numFmtId="0" fontId="8" fillId="0" borderId="0" xfId="60" applyFont="1" applyBorder="1">
      <alignment/>
      <protection/>
    </xf>
    <xf numFmtId="169" fontId="1" fillId="0" borderId="0" xfId="53" applyNumberFormat="1" applyFont="1" applyBorder="1" applyAlignment="1">
      <alignment/>
    </xf>
    <xf numFmtId="38" fontId="1" fillId="0" borderId="0" xfId="60" applyNumberFormat="1" applyFont="1" applyBorder="1">
      <alignment/>
      <protection/>
    </xf>
    <xf numFmtId="0" fontId="3" fillId="0" borderId="0" xfId="60" applyFont="1" applyBorder="1">
      <alignment/>
      <protection/>
    </xf>
    <xf numFmtId="0" fontId="1" fillId="0" borderId="0" xfId="60" applyFont="1" applyBorder="1">
      <alignment/>
      <protection/>
    </xf>
    <xf numFmtId="0" fontId="2" fillId="0" borderId="28" xfId="58" applyNumberFormat="1" applyFont="1" applyFill="1" applyBorder="1" applyAlignment="1" quotePrefix="1">
      <alignment horizontal="left"/>
      <protection/>
    </xf>
    <xf numFmtId="3" fontId="2" fillId="0" borderId="11" xfId="61" applyNumberFormat="1" applyFont="1" applyFill="1" applyBorder="1" applyAlignment="1">
      <alignment horizontal="right"/>
      <protection/>
    </xf>
    <xf numFmtId="0" fontId="50" fillId="0" borderId="14" xfId="60" applyFont="1" applyBorder="1">
      <alignment/>
      <protection/>
    </xf>
    <xf numFmtId="169" fontId="1" fillId="0" borderId="33" xfId="53" applyNumberFormat="1" applyFont="1" applyBorder="1" applyAlignment="1">
      <alignment/>
    </xf>
    <xf numFmtId="38" fontId="1" fillId="0" borderId="33" xfId="60" applyNumberFormat="1" applyFont="1" applyBorder="1">
      <alignment/>
      <protection/>
    </xf>
    <xf numFmtId="0" fontId="3" fillId="0" borderId="33" xfId="60" applyFont="1" applyBorder="1">
      <alignment/>
      <protection/>
    </xf>
    <xf numFmtId="0" fontId="1" fillId="0" borderId="33" xfId="60" applyFont="1" applyBorder="1">
      <alignment/>
      <protection/>
    </xf>
    <xf numFmtId="0" fontId="3" fillId="0" borderId="39" xfId="60" applyFont="1" applyBorder="1">
      <alignment/>
      <protection/>
    </xf>
    <xf numFmtId="3" fontId="4" fillId="0" borderId="40" xfId="54" applyNumberFormat="1" applyFont="1" applyBorder="1" applyAlignment="1">
      <alignment horizontal="right"/>
    </xf>
    <xf numFmtId="3" fontId="49" fillId="0" borderId="41" xfId="54" applyNumberFormat="1" applyFont="1" applyBorder="1" applyAlignment="1">
      <alignment horizontal="right"/>
    </xf>
    <xf numFmtId="3" fontId="1" fillId="0" borderId="0" xfId="61" applyNumberFormat="1" applyFont="1" applyFill="1" applyAlignment="1">
      <alignment horizontal="right"/>
      <protection/>
    </xf>
    <xf numFmtId="170" fontId="0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61" applyNumberFormat="1" applyFont="1" applyAlignment="1">
      <alignment horizontal="right"/>
      <protection/>
    </xf>
    <xf numFmtId="0" fontId="7" fillId="0" borderId="30" xfId="60" applyFont="1" applyBorder="1" applyAlignment="1" quotePrefix="1">
      <alignment horizontal="center"/>
      <protection/>
    </xf>
    <xf numFmtId="0" fontId="7" fillId="0" borderId="30" xfId="60" applyFont="1" applyBorder="1" applyAlignment="1">
      <alignment horizont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SOAPAB" xfId="51"/>
    <cellStyle name="Millares_SOAPC" xfId="52"/>
    <cellStyle name="Millares_SOAPDE" xfId="53"/>
    <cellStyle name="Millares_SOAPFGH" xfId="54"/>
    <cellStyle name="Currency" xfId="55"/>
    <cellStyle name="Currency [0]" xfId="56"/>
    <cellStyle name="Neutral" xfId="57"/>
    <cellStyle name="Normal_SOAPAB" xfId="58"/>
    <cellStyle name="Normal_SOAPC" xfId="59"/>
    <cellStyle name="Normal_SOAPDE" xfId="60"/>
    <cellStyle name="Normal_SOAPFGH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34"/>
  <sheetViews>
    <sheetView tabSelected="1" zoomScalePageLayoutView="0" workbookViewId="0" topLeftCell="A2">
      <selection activeCell="G1" sqref="G1:K16384"/>
    </sheetView>
  </sheetViews>
  <sheetFormatPr defaultColWidth="11.421875" defaultRowHeight="12.75"/>
  <cols>
    <col min="1" max="1" width="22.421875" style="13" customWidth="1"/>
    <col min="2" max="2" width="12.421875" style="13" customWidth="1"/>
    <col min="3" max="3" width="28.140625" style="13" customWidth="1"/>
    <col min="4" max="4" width="27.7109375" style="13" customWidth="1"/>
    <col min="5" max="5" width="26.8515625" style="88" customWidth="1"/>
    <col min="6" max="6" width="18.8515625" style="13" customWidth="1"/>
    <col min="7" max="16384" width="11.421875" style="13" customWidth="1"/>
  </cols>
  <sheetData>
    <row r="1" ht="12.75">
      <c r="A1" s="12"/>
    </row>
    <row r="2" ht="12.75">
      <c r="A2" s="12"/>
    </row>
    <row r="3" spans="1:5" ht="12.75">
      <c r="A3" s="87" t="s">
        <v>62</v>
      </c>
      <c r="B3" s="14"/>
      <c r="C3" s="14"/>
      <c r="D3" s="14"/>
      <c r="E3" s="89"/>
    </row>
    <row r="5" ht="12.75">
      <c r="A5" s="111" t="s">
        <v>63</v>
      </c>
    </row>
    <row r="6" spans="1:2" ht="12.75" customHeight="1">
      <c r="A6" s="108" t="s">
        <v>96</v>
      </c>
      <c r="B6" s="15"/>
    </row>
    <row r="7" spans="1:5" ht="12.75" customHeight="1">
      <c r="A7" s="124"/>
      <c r="B7" s="125" t="s">
        <v>47</v>
      </c>
      <c r="C7" s="125" t="s">
        <v>47</v>
      </c>
      <c r="D7" s="125" t="s">
        <v>47</v>
      </c>
      <c r="E7" s="126" t="s">
        <v>64</v>
      </c>
    </row>
    <row r="8" spans="1:5" ht="12.75" customHeight="1">
      <c r="A8" s="127" t="s">
        <v>1</v>
      </c>
      <c r="B8" s="128" t="s">
        <v>65</v>
      </c>
      <c r="C8" s="129" t="s">
        <v>23</v>
      </c>
      <c r="D8" s="128" t="s">
        <v>66</v>
      </c>
      <c r="E8" s="130" t="s">
        <v>67</v>
      </c>
    </row>
    <row r="9" spans="1:5" ht="12.75">
      <c r="A9" s="131"/>
      <c r="B9" s="132" t="s">
        <v>68</v>
      </c>
      <c r="C9" s="132" t="s">
        <v>69</v>
      </c>
      <c r="D9" s="132" t="s">
        <v>70</v>
      </c>
      <c r="E9" s="133" t="s">
        <v>71</v>
      </c>
    </row>
    <row r="10" spans="1:5" s="196" customFormat="1" ht="12.75">
      <c r="A10" s="205" t="s">
        <v>93</v>
      </c>
      <c r="B10" s="206"/>
      <c r="C10" s="206"/>
      <c r="D10" s="86">
        <v>1</v>
      </c>
      <c r="E10" s="207">
        <f aca="true" t="shared" si="0" ref="E10:E15">SUM(B10:D10)</f>
        <v>1</v>
      </c>
    </row>
    <row r="11" spans="1:5" s="196" customFormat="1" ht="12.75">
      <c r="A11" s="205" t="s">
        <v>86</v>
      </c>
      <c r="B11" s="206"/>
      <c r="C11" s="206"/>
      <c r="D11" s="86">
        <v>3416</v>
      </c>
      <c r="E11" s="207">
        <f t="shared" si="0"/>
        <v>3416</v>
      </c>
    </row>
    <row r="12" spans="1:5" s="196" customFormat="1" ht="12.75">
      <c r="A12" s="205" t="s">
        <v>92</v>
      </c>
      <c r="B12" s="206">
        <v>80</v>
      </c>
      <c r="C12" s="206">
        <v>40</v>
      </c>
      <c r="D12" s="86">
        <v>1367</v>
      </c>
      <c r="E12" s="207">
        <f t="shared" si="0"/>
        <v>1487</v>
      </c>
    </row>
    <row r="13" spans="1:5" s="196" customFormat="1" ht="12.75">
      <c r="A13" s="205" t="s">
        <v>98</v>
      </c>
      <c r="B13" s="206"/>
      <c r="C13" s="206">
        <v>12</v>
      </c>
      <c r="D13" s="86">
        <v>1768</v>
      </c>
      <c r="E13" s="207">
        <f>SUM(B13:D13)</f>
        <v>1780</v>
      </c>
    </row>
    <row r="14" spans="1:5" s="196" customFormat="1" ht="12.75">
      <c r="A14" s="205" t="s">
        <v>9</v>
      </c>
      <c r="B14" s="206">
        <v>1</v>
      </c>
      <c r="C14" s="206"/>
      <c r="D14" s="86">
        <v>232</v>
      </c>
      <c r="E14" s="207">
        <f t="shared" si="0"/>
        <v>233</v>
      </c>
    </row>
    <row r="15" spans="1:5" s="196" customFormat="1" ht="12.75">
      <c r="A15" s="205" t="s">
        <v>94</v>
      </c>
      <c r="B15" s="86"/>
      <c r="C15" s="86"/>
      <c r="D15" s="86">
        <v>86</v>
      </c>
      <c r="E15" s="207">
        <f t="shared" si="0"/>
        <v>86</v>
      </c>
    </row>
    <row r="16" spans="1:5" s="196" customFormat="1" ht="12.75">
      <c r="A16" s="208" t="s">
        <v>82</v>
      </c>
      <c r="B16" s="86">
        <v>28</v>
      </c>
      <c r="C16" s="86"/>
      <c r="D16" s="86">
        <v>660</v>
      </c>
      <c r="E16" s="207">
        <f>SUM(B16:D16)</f>
        <v>688</v>
      </c>
    </row>
    <row r="17" spans="1:5" s="196" customFormat="1" ht="12.75">
      <c r="A17" s="205" t="s">
        <v>88</v>
      </c>
      <c r="B17" s="86"/>
      <c r="C17" s="86"/>
      <c r="D17" s="86">
        <v>1903</v>
      </c>
      <c r="E17" s="207">
        <f aca="true" t="shared" si="1" ref="E17:E24">SUM(B17:D17)</f>
        <v>1903</v>
      </c>
    </row>
    <row r="18" spans="1:5" s="196" customFormat="1" ht="12.75">
      <c r="A18" s="205" t="s">
        <v>87</v>
      </c>
      <c r="B18" s="86"/>
      <c r="C18" s="86"/>
      <c r="D18" s="86">
        <v>5</v>
      </c>
      <c r="E18" s="207">
        <f t="shared" si="1"/>
        <v>5</v>
      </c>
    </row>
    <row r="19" spans="1:5" s="196" customFormat="1" ht="12.75">
      <c r="A19" s="209" t="s">
        <v>83</v>
      </c>
      <c r="B19" s="86">
        <v>80</v>
      </c>
      <c r="C19" s="86"/>
      <c r="D19" s="86">
        <v>1581</v>
      </c>
      <c r="E19" s="207">
        <f t="shared" si="1"/>
        <v>1661</v>
      </c>
    </row>
    <row r="20" spans="1:5" s="196" customFormat="1" ht="12.75">
      <c r="A20" s="209" t="s">
        <v>91</v>
      </c>
      <c r="B20" s="86">
        <v>14</v>
      </c>
      <c r="C20" s="86"/>
      <c r="D20" s="86">
        <v>216</v>
      </c>
      <c r="E20" s="207">
        <f t="shared" si="1"/>
        <v>230</v>
      </c>
    </row>
    <row r="21" spans="1:5" s="196" customFormat="1" ht="12.75">
      <c r="A21" s="205" t="s">
        <v>10</v>
      </c>
      <c r="B21" s="86">
        <v>1</v>
      </c>
      <c r="C21" s="86">
        <v>52</v>
      </c>
      <c r="D21" s="86">
        <v>283</v>
      </c>
      <c r="E21" s="207">
        <f t="shared" si="1"/>
        <v>336</v>
      </c>
    </row>
    <row r="22" spans="1:5" s="210" customFormat="1" ht="12.75">
      <c r="A22" s="205" t="s">
        <v>95</v>
      </c>
      <c r="B22" s="86"/>
      <c r="C22" s="86"/>
      <c r="D22" s="86">
        <v>1041</v>
      </c>
      <c r="E22" s="207">
        <f t="shared" si="1"/>
        <v>1041</v>
      </c>
    </row>
    <row r="23" spans="1:5" s="196" customFormat="1" ht="12.75">
      <c r="A23" s="209" t="s">
        <v>90</v>
      </c>
      <c r="B23" s="86"/>
      <c r="C23" s="86"/>
      <c r="D23" s="86"/>
      <c r="E23" s="207">
        <f t="shared" si="1"/>
        <v>0</v>
      </c>
    </row>
    <row r="24" spans="1:5" ht="12.75" customHeight="1">
      <c r="A24" s="205" t="s">
        <v>89</v>
      </c>
      <c r="B24" s="86">
        <v>1</v>
      </c>
      <c r="C24" s="86"/>
      <c r="D24" s="86">
        <v>453</v>
      </c>
      <c r="E24" s="207">
        <f t="shared" si="1"/>
        <v>454</v>
      </c>
    </row>
    <row r="25" spans="1:5" ht="12.75" customHeight="1">
      <c r="A25" s="18"/>
      <c r="B25" s="19"/>
      <c r="C25" s="20"/>
      <c r="D25" s="20"/>
      <c r="E25" s="90"/>
    </row>
    <row r="26" spans="1:5" ht="12.75" customHeight="1">
      <c r="A26" s="114" t="s">
        <v>11</v>
      </c>
      <c r="B26" s="115">
        <f>SUM(B10:B24)</f>
        <v>205</v>
      </c>
      <c r="C26" s="115">
        <f>SUM(C10:C24)</f>
        <v>104</v>
      </c>
      <c r="D26" s="115">
        <f>SUM(D10:D24)</f>
        <v>13012</v>
      </c>
      <c r="E26" s="10">
        <f>SUM(E10:E24)</f>
        <v>13321</v>
      </c>
    </row>
    <row r="27" spans="1:5" ht="12.75" customHeight="1">
      <c r="A27" s="21"/>
      <c r="B27" s="22"/>
      <c r="C27" s="23"/>
      <c r="D27" s="23"/>
      <c r="E27" s="91"/>
    </row>
    <row r="28" spans="2:5" ht="12.75" customHeight="1">
      <c r="B28" s="24"/>
      <c r="C28" s="16"/>
      <c r="D28" s="16"/>
      <c r="E28" s="92"/>
    </row>
    <row r="29" spans="2:4" ht="12.75">
      <c r="B29"/>
      <c r="C29"/>
      <c r="D29"/>
    </row>
    <row r="30" spans="2:4" ht="12.75">
      <c r="B30"/>
      <c r="C30"/>
      <c r="D30"/>
    </row>
    <row r="31" spans="2:4" ht="12.75">
      <c r="B31"/>
      <c r="C31"/>
      <c r="D31"/>
    </row>
    <row r="32" spans="2:4" ht="12.75">
      <c r="B32"/>
      <c r="C32"/>
      <c r="D32"/>
    </row>
    <row r="33" spans="2:4" ht="12.75">
      <c r="B33"/>
      <c r="C33"/>
      <c r="D33"/>
    </row>
    <row r="34" spans="2:4" ht="12.75">
      <c r="B34"/>
      <c r="C34"/>
      <c r="D34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7"/>
  <sheetViews>
    <sheetView zoomScalePageLayoutView="0" workbookViewId="0" topLeftCell="A7">
      <selection activeCell="D14" sqref="D14"/>
    </sheetView>
  </sheetViews>
  <sheetFormatPr defaultColWidth="11.421875" defaultRowHeight="12.75"/>
  <cols>
    <col min="1" max="1" width="22.421875" style="0" customWidth="1"/>
    <col min="2" max="2" width="12.421875" style="0" customWidth="1"/>
    <col min="3" max="3" width="24.57421875" style="0" customWidth="1"/>
    <col min="4" max="4" width="33.7109375" style="0" customWidth="1"/>
    <col min="5" max="5" width="27.00390625" style="0" customWidth="1"/>
    <col min="6" max="6" width="20.57421875" style="0" bestFit="1" customWidth="1"/>
  </cols>
  <sheetData>
    <row r="3" ht="12.75">
      <c r="A3" s="87" t="s">
        <v>62</v>
      </c>
    </row>
    <row r="4" spans="1:5" ht="12.75">
      <c r="A4" s="12"/>
      <c r="B4" s="13"/>
      <c r="C4" s="13"/>
      <c r="D4" s="13"/>
      <c r="E4" s="88"/>
    </row>
    <row r="5" spans="1:5" ht="12.75">
      <c r="A5" s="111" t="s">
        <v>72</v>
      </c>
      <c r="B5" s="13"/>
      <c r="C5" s="13"/>
      <c r="D5" s="13"/>
      <c r="E5" s="88"/>
    </row>
    <row r="6" spans="1:5" ht="12.75">
      <c r="A6" s="108" t="str">
        <f>'A-N° Sinies Denun'!A6</f>
        <v>      (entre el 1 de enero y  30 de junio 2017)</v>
      </c>
      <c r="B6" s="94"/>
      <c r="C6" s="13"/>
      <c r="D6" s="13"/>
      <c r="E6" s="88"/>
    </row>
    <row r="7" spans="1:5" ht="12.75">
      <c r="A7" s="124"/>
      <c r="B7" s="125" t="s">
        <v>47</v>
      </c>
      <c r="C7" s="125" t="s">
        <v>47</v>
      </c>
      <c r="D7" s="125" t="s">
        <v>47</v>
      </c>
      <c r="E7" s="126" t="s">
        <v>35</v>
      </c>
    </row>
    <row r="8" spans="1:5" ht="12.75">
      <c r="A8" s="127" t="s">
        <v>1</v>
      </c>
      <c r="B8" s="128" t="s">
        <v>51</v>
      </c>
      <c r="C8" s="129" t="s">
        <v>73</v>
      </c>
      <c r="D8" s="128" t="s">
        <v>52</v>
      </c>
      <c r="E8" s="134"/>
    </row>
    <row r="9" spans="1:5" ht="12.75">
      <c r="A9" s="131"/>
      <c r="B9" s="132" t="s">
        <v>74</v>
      </c>
      <c r="C9" s="132" t="s">
        <v>75</v>
      </c>
      <c r="D9" s="132" t="s">
        <v>76</v>
      </c>
      <c r="E9" s="133" t="s">
        <v>77</v>
      </c>
    </row>
    <row r="10" spans="1:5" ht="12.75">
      <c r="A10" s="197" t="str">
        <f>'A-N° Sinies Denun'!A10</f>
        <v>AIG</v>
      </c>
      <c r="B10" s="195">
        <v>1</v>
      </c>
      <c r="C10" s="195"/>
      <c r="D10" s="195"/>
      <c r="E10" s="198">
        <f aca="true" t="shared" si="0" ref="E10:E24">SUM(B10:D10)</f>
        <v>1</v>
      </c>
    </row>
    <row r="11" spans="1:5" ht="12.75">
      <c r="A11" s="197" t="str">
        <f>'A-N° Sinies Denun'!A11</f>
        <v>Bci</v>
      </c>
      <c r="B11" s="195">
        <v>667</v>
      </c>
      <c r="C11" s="195">
        <v>2564</v>
      </c>
      <c r="D11" s="195">
        <v>185</v>
      </c>
      <c r="E11" s="198">
        <f t="shared" si="0"/>
        <v>3416</v>
      </c>
    </row>
    <row r="12" spans="1:5" ht="12.75">
      <c r="A12" s="197" t="str">
        <f>'A-N° Sinies Denun'!A12</f>
        <v>BNP PARIBAS CARDIF</v>
      </c>
      <c r="B12" s="195">
        <v>1206</v>
      </c>
      <c r="C12" s="195"/>
      <c r="D12" s="195">
        <v>161</v>
      </c>
      <c r="E12" s="198">
        <f t="shared" si="0"/>
        <v>1367</v>
      </c>
    </row>
    <row r="13" spans="1:5" ht="12.75">
      <c r="A13" s="197" t="str">
        <f>'A-N° Sinies Denun'!A13</f>
        <v>Bupa</v>
      </c>
      <c r="B13" s="195">
        <v>1756</v>
      </c>
      <c r="C13" s="195"/>
      <c r="D13" s="195">
        <v>12</v>
      </c>
      <c r="E13" s="198">
        <f t="shared" si="0"/>
        <v>1768</v>
      </c>
    </row>
    <row r="14" spans="1:5" ht="12.75">
      <c r="A14" s="197" t="str">
        <f>'A-N° Sinies Denun'!A14</f>
        <v>Chilena Consolidada</v>
      </c>
      <c r="B14" s="195">
        <v>42</v>
      </c>
      <c r="C14" s="195">
        <v>186</v>
      </c>
      <c r="D14" s="195">
        <v>4</v>
      </c>
      <c r="E14" s="198">
        <f t="shared" si="0"/>
        <v>232</v>
      </c>
    </row>
    <row r="15" spans="1:5" ht="12.75">
      <c r="A15" s="197" t="str">
        <f>'A-N° Sinies Denun'!A15</f>
        <v>Chubb</v>
      </c>
      <c r="B15" s="195">
        <v>55</v>
      </c>
      <c r="C15" s="195"/>
      <c r="D15" s="195">
        <v>31</v>
      </c>
      <c r="E15" s="198">
        <f>SUM(B15:D15)</f>
        <v>86</v>
      </c>
    </row>
    <row r="16" spans="1:5" ht="12.75">
      <c r="A16" s="197" t="str">
        <f>'A-N° Sinies Denun'!A16</f>
        <v>Consorcio Nacional</v>
      </c>
      <c r="B16" s="195">
        <v>28</v>
      </c>
      <c r="C16" s="195">
        <v>532</v>
      </c>
      <c r="D16" s="195">
        <v>100</v>
      </c>
      <c r="E16" s="198">
        <f>SUM(B16:D16)</f>
        <v>660</v>
      </c>
    </row>
    <row r="17" spans="1:5" ht="12.75">
      <c r="A17" s="197" t="str">
        <f>'A-N° Sinies Denun'!A17</f>
        <v>HDI</v>
      </c>
      <c r="B17" s="195">
        <v>1102</v>
      </c>
      <c r="C17" s="195">
        <v>11</v>
      </c>
      <c r="D17" s="195">
        <v>790</v>
      </c>
      <c r="E17" s="198">
        <f t="shared" si="0"/>
        <v>1903</v>
      </c>
    </row>
    <row r="18" spans="1:5" ht="12.75">
      <c r="A18" s="197" t="str">
        <f>'A-N° Sinies Denun'!A18</f>
        <v>Liberty</v>
      </c>
      <c r="B18" s="195"/>
      <c r="C18" s="195">
        <v>5</v>
      </c>
      <c r="D18" s="195"/>
      <c r="E18" s="198">
        <f>SUM(B18:D18)</f>
        <v>5</v>
      </c>
    </row>
    <row r="19" spans="1:5" ht="12.75">
      <c r="A19" s="197" t="str">
        <f>'A-N° Sinies Denun'!A19</f>
        <v>Mapfre</v>
      </c>
      <c r="B19" s="195">
        <v>363</v>
      </c>
      <c r="C19" s="195">
        <v>670</v>
      </c>
      <c r="D19" s="195">
        <v>548</v>
      </c>
      <c r="E19" s="198">
        <f t="shared" si="0"/>
        <v>1581</v>
      </c>
    </row>
    <row r="20" spans="1:5" ht="12.75">
      <c r="A20" s="197" t="str">
        <f>'A-N° Sinies Denun'!A20</f>
        <v>Mutual de Seguros</v>
      </c>
      <c r="B20" s="195">
        <v>191</v>
      </c>
      <c r="C20" s="195"/>
      <c r="D20" s="195">
        <v>25</v>
      </c>
      <c r="E20" s="198">
        <f t="shared" si="0"/>
        <v>216</v>
      </c>
    </row>
    <row r="21" spans="1:5" ht="12.75">
      <c r="A21" s="197" t="str">
        <f>'A-N° Sinies Denun'!A21</f>
        <v>Renta Nacional</v>
      </c>
      <c r="B21" s="195">
        <v>130</v>
      </c>
      <c r="C21" s="195">
        <v>153</v>
      </c>
      <c r="D21" s="195"/>
      <c r="E21" s="198">
        <f t="shared" si="0"/>
        <v>283</v>
      </c>
    </row>
    <row r="22" spans="1:5" ht="12.75">
      <c r="A22" s="197" t="str">
        <f>'A-N° Sinies Denun'!A22</f>
        <v>Suramericana</v>
      </c>
      <c r="B22" s="195">
        <v>126</v>
      </c>
      <c r="C22" s="195">
        <v>778</v>
      </c>
      <c r="D22" s="195">
        <v>137</v>
      </c>
      <c r="E22" s="198">
        <f>SUM(B22:D22)</f>
        <v>1041</v>
      </c>
    </row>
    <row r="23" spans="1:5" ht="12.75">
      <c r="A23" s="197" t="str">
        <f>'A-N° Sinies Denun'!A23</f>
        <v>SURA</v>
      </c>
      <c r="B23" s="195"/>
      <c r="C23" s="195"/>
      <c r="D23" s="195"/>
      <c r="E23" s="198">
        <f t="shared" si="0"/>
        <v>0</v>
      </c>
    </row>
    <row r="24" spans="1:5" ht="12.75">
      <c r="A24" s="107" t="str">
        <f>'A-N° Sinies Denun'!A24</f>
        <v>Zenit</v>
      </c>
      <c r="B24" s="195">
        <v>228</v>
      </c>
      <c r="C24" s="195"/>
      <c r="D24" s="195">
        <v>225</v>
      </c>
      <c r="E24" s="93">
        <f t="shared" si="0"/>
        <v>453</v>
      </c>
    </row>
    <row r="25" spans="1:5" ht="12.75">
      <c r="A25" s="18"/>
      <c r="B25" s="19"/>
      <c r="C25" s="20"/>
      <c r="D25" s="20"/>
      <c r="E25" s="90"/>
    </row>
    <row r="26" spans="1:5" ht="12.75">
      <c r="A26" s="114" t="s">
        <v>11</v>
      </c>
      <c r="B26" s="115">
        <f>SUM(B10:B24)</f>
        <v>5895</v>
      </c>
      <c r="C26" s="116">
        <f>SUM(C10:C24)</f>
        <v>4899</v>
      </c>
      <c r="D26" s="116">
        <f>SUM(D10:D24)</f>
        <v>2218</v>
      </c>
      <c r="E26" s="1">
        <f>SUM(E10:E24)</f>
        <v>13012</v>
      </c>
    </row>
    <row r="27" spans="1:5" ht="15.75">
      <c r="A27" s="21"/>
      <c r="B27" s="22"/>
      <c r="C27" s="23"/>
      <c r="D27" s="23"/>
      <c r="E27" s="91"/>
    </row>
  </sheetData>
  <sheetProtection/>
  <printOptions/>
  <pageMargins left="1.19" right="0.75" top="0.83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36"/>
  <sheetViews>
    <sheetView zoomScalePageLayoutView="0" workbookViewId="0" topLeftCell="A4">
      <selection activeCell="F14" sqref="F14"/>
    </sheetView>
  </sheetViews>
  <sheetFormatPr defaultColWidth="11.421875" defaultRowHeight="12.75"/>
  <cols>
    <col min="1" max="1" width="21.57421875" style="26" customWidth="1"/>
    <col min="2" max="2" width="12.421875" style="26" customWidth="1"/>
    <col min="3" max="3" width="22.7109375" style="26" customWidth="1"/>
    <col min="4" max="4" width="21.8515625" style="26" customWidth="1"/>
    <col min="5" max="5" width="23.57421875" style="26" customWidth="1"/>
    <col min="6" max="6" width="21.7109375" style="26" customWidth="1"/>
    <col min="7" max="7" width="22.8515625" style="96" customWidth="1"/>
    <col min="8" max="16384" width="11.421875" style="26" customWidth="1"/>
  </cols>
  <sheetData>
    <row r="1" ht="12.75">
      <c r="A1" s="25"/>
    </row>
    <row r="3" ht="12.75">
      <c r="A3" s="87" t="s">
        <v>62</v>
      </c>
    </row>
    <row r="4" ht="12.75">
      <c r="A4" s="25"/>
    </row>
    <row r="5" ht="12.75">
      <c r="A5" s="112" t="s">
        <v>15</v>
      </c>
    </row>
    <row r="6" spans="1:2" ht="12.75">
      <c r="A6" s="109" t="str">
        <f>'A-N° Sinies Denun'!$A$6</f>
        <v>      (entre el 1 de enero y  30 de junio 2017)</v>
      </c>
      <c r="B6" s="95"/>
    </row>
    <row r="7" spans="1:7" ht="12.75">
      <c r="A7" s="135"/>
      <c r="B7" s="136" t="s">
        <v>16</v>
      </c>
      <c r="C7" s="137" t="s">
        <v>81</v>
      </c>
      <c r="D7" s="137"/>
      <c r="E7" s="136" t="s">
        <v>17</v>
      </c>
      <c r="F7" s="138" t="s">
        <v>18</v>
      </c>
      <c r="G7" s="139" t="s">
        <v>19</v>
      </c>
    </row>
    <row r="8" spans="1:7" ht="12.75">
      <c r="A8" s="140" t="s">
        <v>1</v>
      </c>
      <c r="B8" s="141"/>
      <c r="C8" s="142" t="s">
        <v>20</v>
      </c>
      <c r="D8" s="141" t="s">
        <v>21</v>
      </c>
      <c r="E8" s="141" t="s">
        <v>22</v>
      </c>
      <c r="F8" s="141" t="s">
        <v>23</v>
      </c>
      <c r="G8" s="143" t="s">
        <v>24</v>
      </c>
    </row>
    <row r="9" spans="1:7" ht="12.75">
      <c r="A9" s="144"/>
      <c r="B9" s="145" t="s">
        <v>25</v>
      </c>
      <c r="C9" s="145" t="s">
        <v>26</v>
      </c>
      <c r="D9" s="145" t="s">
        <v>27</v>
      </c>
      <c r="E9" s="145" t="s">
        <v>28</v>
      </c>
      <c r="F9" s="145" t="s">
        <v>29</v>
      </c>
      <c r="G9" s="146" t="s">
        <v>30</v>
      </c>
    </row>
    <row r="10" spans="1:7" ht="12.75">
      <c r="A10" s="199" t="str">
        <f>'A-N° Sinies Denun'!A10</f>
        <v>AIG</v>
      </c>
      <c r="B10" s="194"/>
      <c r="C10" s="194"/>
      <c r="D10" s="194"/>
      <c r="E10" s="195">
        <v>1</v>
      </c>
      <c r="F10" s="194"/>
      <c r="G10" s="200">
        <f aca="true" t="shared" si="0" ref="G10:G24">SUM(B10:F10)</f>
        <v>1</v>
      </c>
    </row>
    <row r="11" spans="1:7" ht="12.75">
      <c r="A11" s="199" t="str">
        <f>'A-N° Sinies Denun'!A11</f>
        <v>Bci</v>
      </c>
      <c r="B11" s="194">
        <v>142</v>
      </c>
      <c r="C11" s="194">
        <v>2</v>
      </c>
      <c r="D11" s="194">
        <v>2</v>
      </c>
      <c r="E11" s="195">
        <v>6358</v>
      </c>
      <c r="F11" s="194"/>
      <c r="G11" s="200">
        <f t="shared" si="0"/>
        <v>6504</v>
      </c>
    </row>
    <row r="12" spans="1:7" ht="12.75">
      <c r="A12" s="199" t="str">
        <f>'A-N° Sinies Denun'!A12</f>
        <v>BNP PARIBAS CARDIF</v>
      </c>
      <c r="B12" s="194">
        <v>35</v>
      </c>
      <c r="C12" s="194"/>
      <c r="D12" s="194">
        <v>1</v>
      </c>
      <c r="E12" s="195">
        <v>1139</v>
      </c>
      <c r="F12" s="194">
        <v>170</v>
      </c>
      <c r="G12" s="200">
        <f t="shared" si="0"/>
        <v>1345</v>
      </c>
    </row>
    <row r="13" spans="1:7" ht="12.75">
      <c r="A13" s="199" t="str">
        <f>'A-N° Sinies Denun'!A13</f>
        <v>Bupa</v>
      </c>
      <c r="B13" s="194">
        <v>75</v>
      </c>
      <c r="C13" s="194">
        <v>1</v>
      </c>
      <c r="D13" s="194">
        <v>1</v>
      </c>
      <c r="E13" s="195">
        <v>1691</v>
      </c>
      <c r="F13" s="194">
        <v>12</v>
      </c>
      <c r="G13" s="200">
        <f t="shared" si="0"/>
        <v>1780</v>
      </c>
    </row>
    <row r="14" spans="1:7" ht="12.75">
      <c r="A14" s="199" t="str">
        <f>'A-N° Sinies Denun'!A14</f>
        <v>Chilena Consolidada</v>
      </c>
      <c r="B14" s="194">
        <v>4</v>
      </c>
      <c r="C14" s="194"/>
      <c r="D14" s="194">
        <v>1</v>
      </c>
      <c r="E14" s="195">
        <v>275</v>
      </c>
      <c r="F14" s="194"/>
      <c r="G14" s="200">
        <f t="shared" si="0"/>
        <v>280</v>
      </c>
    </row>
    <row r="15" spans="1:7" ht="12.75">
      <c r="A15" s="199" t="s">
        <v>94</v>
      </c>
      <c r="B15" s="194">
        <v>1</v>
      </c>
      <c r="C15" s="194"/>
      <c r="D15" s="194">
        <v>1</v>
      </c>
      <c r="E15" s="195">
        <v>84</v>
      </c>
      <c r="F15" s="194"/>
      <c r="G15" s="200">
        <f t="shared" si="0"/>
        <v>86</v>
      </c>
    </row>
    <row r="16" spans="1:7" ht="12.75">
      <c r="A16" s="199" t="str">
        <f>'A-N° Sinies Denun'!A16</f>
        <v>Consorcio Nacional</v>
      </c>
      <c r="B16" s="194">
        <v>85</v>
      </c>
      <c r="C16" s="194">
        <v>2</v>
      </c>
      <c r="D16" s="194">
        <v>1</v>
      </c>
      <c r="E16" s="195">
        <v>2022</v>
      </c>
      <c r="F16" s="194"/>
      <c r="G16" s="200">
        <f t="shared" si="0"/>
        <v>2110</v>
      </c>
    </row>
    <row r="17" spans="1:7" ht="12.75">
      <c r="A17" s="199" t="str">
        <f>'A-N° Sinies Denun'!A17</f>
        <v>HDI</v>
      </c>
      <c r="B17" s="194">
        <v>122</v>
      </c>
      <c r="C17" s="194">
        <v>5</v>
      </c>
      <c r="D17" s="194">
        <v>12</v>
      </c>
      <c r="E17" s="195">
        <v>3272</v>
      </c>
      <c r="F17" s="194"/>
      <c r="G17" s="200">
        <f t="shared" si="0"/>
        <v>3411</v>
      </c>
    </row>
    <row r="18" spans="1:7" ht="12.75">
      <c r="A18" s="199" t="str">
        <f>'A-N° Sinies Denun'!A18</f>
        <v>Liberty</v>
      </c>
      <c r="B18" s="194"/>
      <c r="C18" s="194"/>
      <c r="D18" s="194"/>
      <c r="E18" s="195">
        <v>2</v>
      </c>
      <c r="F18" s="194"/>
      <c r="G18" s="200">
        <f t="shared" si="0"/>
        <v>2</v>
      </c>
    </row>
    <row r="19" spans="1:7" ht="12.75">
      <c r="A19" s="199" t="str">
        <f>'A-N° Sinies Denun'!A19</f>
        <v>Mapfre</v>
      </c>
      <c r="B19" s="194">
        <v>174</v>
      </c>
      <c r="C19" s="194">
        <v>11</v>
      </c>
      <c r="D19" s="194">
        <v>5</v>
      </c>
      <c r="E19" s="195">
        <v>1907</v>
      </c>
      <c r="F19" s="194"/>
      <c r="G19" s="200">
        <f t="shared" si="0"/>
        <v>2097</v>
      </c>
    </row>
    <row r="20" spans="1:7" ht="12.75">
      <c r="A20" s="199" t="str">
        <f>'A-N° Sinies Denun'!A20</f>
        <v>Mutual de Seguros</v>
      </c>
      <c r="B20" s="194">
        <v>5</v>
      </c>
      <c r="C20" s="194">
        <v>1</v>
      </c>
      <c r="D20" s="194"/>
      <c r="E20" s="195">
        <v>201</v>
      </c>
      <c r="F20" s="194"/>
      <c r="G20" s="200">
        <f t="shared" si="0"/>
        <v>207</v>
      </c>
    </row>
    <row r="21" spans="1:7" ht="12.75">
      <c r="A21" s="199" t="str">
        <f>'A-N° Sinies Denun'!A21</f>
        <v>Renta Nacional</v>
      </c>
      <c r="B21" s="194">
        <v>21</v>
      </c>
      <c r="C21" s="194">
        <v>1</v>
      </c>
      <c r="D21" s="194"/>
      <c r="E21" s="195">
        <v>431</v>
      </c>
      <c r="F21" s="194">
        <v>112</v>
      </c>
      <c r="G21" s="200">
        <f t="shared" si="0"/>
        <v>565</v>
      </c>
    </row>
    <row r="22" spans="1:7" ht="12.75">
      <c r="A22" s="199" t="str">
        <f>'A-N° Sinies Denun'!A22</f>
        <v>Suramericana</v>
      </c>
      <c r="B22" s="194">
        <v>29</v>
      </c>
      <c r="C22" s="194"/>
      <c r="D22" s="194">
        <v>1</v>
      </c>
      <c r="E22" s="195">
        <v>576</v>
      </c>
      <c r="F22" s="194"/>
      <c r="G22" s="200">
        <f t="shared" si="0"/>
        <v>606</v>
      </c>
    </row>
    <row r="23" spans="1:7" ht="12.75">
      <c r="A23" s="199" t="str">
        <f>'A-N° Sinies Denun'!A23</f>
        <v>SURA</v>
      </c>
      <c r="B23" s="194"/>
      <c r="C23" s="194"/>
      <c r="D23" s="194"/>
      <c r="E23" s="195"/>
      <c r="F23" s="194"/>
      <c r="G23" s="200">
        <f t="shared" si="0"/>
        <v>0</v>
      </c>
    </row>
    <row r="24" spans="1:7" ht="12.75">
      <c r="A24" s="199" t="str">
        <f>'A-N° Sinies Denun'!A24</f>
        <v>Zenit</v>
      </c>
      <c r="B24" s="194">
        <v>9</v>
      </c>
      <c r="C24" s="194"/>
      <c r="D24" s="194"/>
      <c r="E24" s="195">
        <v>33</v>
      </c>
      <c r="F24" s="194">
        <v>411</v>
      </c>
      <c r="G24" s="200">
        <f t="shared" si="0"/>
        <v>453</v>
      </c>
    </row>
    <row r="25" spans="1:10" ht="12.75">
      <c r="A25" s="27"/>
      <c r="B25" s="28"/>
      <c r="C25" s="29"/>
      <c r="D25" s="29"/>
      <c r="E25" s="30"/>
      <c r="F25" s="30"/>
      <c r="G25" s="97"/>
      <c r="H25" s="31"/>
      <c r="I25" s="32"/>
      <c r="J25" s="32"/>
    </row>
    <row r="26" spans="1:7" ht="12.75" customHeight="1">
      <c r="A26" s="117" t="s">
        <v>11</v>
      </c>
      <c r="B26" s="118">
        <f aca="true" t="shared" si="1" ref="B26:G26">SUM(B10:B24)</f>
        <v>702</v>
      </c>
      <c r="C26" s="118">
        <f t="shared" si="1"/>
        <v>23</v>
      </c>
      <c r="D26" s="118">
        <f t="shared" si="1"/>
        <v>25</v>
      </c>
      <c r="E26" s="118">
        <f t="shared" si="1"/>
        <v>17992</v>
      </c>
      <c r="F26" s="118">
        <f t="shared" si="1"/>
        <v>705</v>
      </c>
      <c r="G26" s="9">
        <f t="shared" si="1"/>
        <v>19447</v>
      </c>
    </row>
    <row r="27" spans="1:7" ht="15.75">
      <c r="A27" s="33"/>
      <c r="B27" s="34"/>
      <c r="C27" s="35"/>
      <c r="D27" s="35"/>
      <c r="E27" s="36"/>
      <c r="F27" s="36"/>
      <c r="G27" s="98"/>
    </row>
    <row r="28" ht="12.75">
      <c r="A28" s="13"/>
    </row>
    <row r="36" ht="12.75">
      <c r="I36" s="37"/>
    </row>
  </sheetData>
  <sheetProtection/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H99"/>
  <sheetViews>
    <sheetView zoomScalePageLayoutView="0" workbookViewId="0" topLeftCell="G19">
      <selection activeCell="L20" sqref="L20"/>
    </sheetView>
  </sheetViews>
  <sheetFormatPr defaultColWidth="11.421875" defaultRowHeight="12.75"/>
  <cols>
    <col min="1" max="1" width="22.421875" style="39" customWidth="1"/>
    <col min="2" max="2" width="12.421875" style="39" customWidth="1"/>
    <col min="3" max="3" width="20.57421875" style="39" customWidth="1"/>
    <col min="4" max="4" width="28.00390625" style="39" customWidth="1"/>
    <col min="5" max="5" width="25.7109375" style="99" customWidth="1"/>
    <col min="6" max="6" width="37.8515625" style="39" customWidth="1"/>
    <col min="7" max="7" width="35.140625" style="39" customWidth="1"/>
    <col min="8" max="8" width="35.140625" style="99" customWidth="1"/>
    <col min="9" max="16384" width="11.421875" style="39" customWidth="1"/>
  </cols>
  <sheetData>
    <row r="1" ht="12.75">
      <c r="A1" s="38"/>
    </row>
    <row r="3" ht="12.75">
      <c r="A3" s="87" t="s">
        <v>62</v>
      </c>
    </row>
    <row r="4" ht="12.75">
      <c r="A4" s="38"/>
    </row>
    <row r="5" spans="1:8" ht="12.75">
      <c r="A5" s="113" t="s">
        <v>31</v>
      </c>
      <c r="H5" s="103"/>
    </row>
    <row r="6" spans="1:2" ht="12.75">
      <c r="A6" s="110" t="s">
        <v>97</v>
      </c>
      <c r="B6" s="101"/>
    </row>
    <row r="7" spans="1:8" ht="12.75">
      <c r="A7" s="147"/>
      <c r="B7" s="148" t="s">
        <v>32</v>
      </c>
      <c r="C7" s="149"/>
      <c r="D7" s="150"/>
      <c r="E7" s="151"/>
      <c r="F7" s="152" t="s">
        <v>33</v>
      </c>
      <c r="G7" s="152" t="s">
        <v>34</v>
      </c>
      <c r="H7" s="153" t="s">
        <v>35</v>
      </c>
    </row>
    <row r="8" spans="1:8" ht="12.75">
      <c r="A8" s="154" t="s">
        <v>1</v>
      </c>
      <c r="B8" s="155" t="s">
        <v>16</v>
      </c>
      <c r="C8" s="156" t="s">
        <v>36</v>
      </c>
      <c r="D8" s="156" t="s">
        <v>37</v>
      </c>
      <c r="E8" s="156" t="s">
        <v>38</v>
      </c>
      <c r="F8" s="156" t="s">
        <v>39</v>
      </c>
      <c r="G8" s="155" t="s">
        <v>40</v>
      </c>
      <c r="H8" s="157" t="s">
        <v>41</v>
      </c>
    </row>
    <row r="9" spans="1:8" ht="12.75">
      <c r="A9" s="158"/>
      <c r="B9" s="159"/>
      <c r="C9" s="160"/>
      <c r="D9" s="161"/>
      <c r="E9" s="160" t="s">
        <v>42</v>
      </c>
      <c r="F9" s="160" t="s">
        <v>43</v>
      </c>
      <c r="G9" s="160" t="s">
        <v>44</v>
      </c>
      <c r="H9" s="162" t="s">
        <v>45</v>
      </c>
    </row>
    <row r="10" spans="1:8" ht="12.75">
      <c r="A10" s="201" t="str">
        <f>'A-N° Sinies Denun'!A10</f>
        <v>AIG</v>
      </c>
      <c r="B10" s="195"/>
      <c r="C10" s="195"/>
      <c r="D10" s="195"/>
      <c r="E10" s="202">
        <f>SUM(B10:D10)</f>
        <v>0</v>
      </c>
      <c r="F10" s="195">
        <v>649</v>
      </c>
      <c r="G10" s="195">
        <v>0</v>
      </c>
      <c r="H10" s="203">
        <f>SUM(E10:G10)</f>
        <v>649</v>
      </c>
    </row>
    <row r="11" spans="1:8" ht="12.75">
      <c r="A11" s="201" t="str">
        <f>'A-N° Sinies Denun'!A11</f>
        <v>Bci</v>
      </c>
      <c r="B11" s="195">
        <v>1176765</v>
      </c>
      <c r="C11" s="195">
        <v>26347</v>
      </c>
      <c r="D11" s="195">
        <v>103993</v>
      </c>
      <c r="E11" s="202">
        <f>SUM(B11:D11)</f>
        <v>1307105</v>
      </c>
      <c r="F11" s="195">
        <v>3999695</v>
      </c>
      <c r="G11" s="195">
        <v>481</v>
      </c>
      <c r="H11" s="203">
        <f>SUM(E11:G11)</f>
        <v>5307281</v>
      </c>
    </row>
    <row r="12" spans="1:8" ht="12.75">
      <c r="A12" s="201" t="str">
        <f>'A-N° Sinies Denun'!A12</f>
        <v>BNP PARIBAS CARDIF</v>
      </c>
      <c r="B12" s="204">
        <v>267084</v>
      </c>
      <c r="C12" s="195">
        <v>3741</v>
      </c>
      <c r="D12" s="195"/>
      <c r="E12" s="202">
        <f aca="true" t="shared" si="0" ref="E12:E24">SUM(B12:D12)</f>
        <v>270825</v>
      </c>
      <c r="F12" s="195">
        <v>908088</v>
      </c>
      <c r="G12" s="195">
        <v>0</v>
      </c>
      <c r="H12" s="203">
        <f aca="true" t="shared" si="1" ref="H12:H24">SUM(E12:G12)</f>
        <v>1178913</v>
      </c>
    </row>
    <row r="13" spans="1:8" ht="12.75">
      <c r="A13" s="201" t="str">
        <f>'A-N° Sinies Denun'!A13</f>
        <v>Bupa</v>
      </c>
      <c r="B13" s="204">
        <v>597360</v>
      </c>
      <c r="C13" s="195">
        <v>3450</v>
      </c>
      <c r="D13" s="195">
        <v>7992</v>
      </c>
      <c r="E13" s="202">
        <f t="shared" si="0"/>
        <v>608802</v>
      </c>
      <c r="F13" s="195">
        <v>769195</v>
      </c>
      <c r="G13" s="195">
        <v>0</v>
      </c>
      <c r="H13" s="203">
        <f t="shared" si="1"/>
        <v>1377997</v>
      </c>
    </row>
    <row r="14" spans="1:8" ht="12.75">
      <c r="A14" s="201" t="str">
        <f>'A-N° Sinies Denun'!A14</f>
        <v>Chilena Consolidada</v>
      </c>
      <c r="B14" s="204">
        <v>35024</v>
      </c>
      <c r="C14" s="195">
        <v>5170</v>
      </c>
      <c r="D14" s="195"/>
      <c r="E14" s="202">
        <f t="shared" si="0"/>
        <v>40194</v>
      </c>
      <c r="F14" s="195">
        <v>214966</v>
      </c>
      <c r="G14" s="195">
        <v>0</v>
      </c>
      <c r="H14" s="203">
        <f t="shared" si="1"/>
        <v>255160</v>
      </c>
    </row>
    <row r="15" spans="1:8" ht="12.75">
      <c r="A15" s="201" t="str">
        <f>'A-N° Sinies Denun'!A15</f>
        <v>Chubb</v>
      </c>
      <c r="B15" s="204">
        <v>8000</v>
      </c>
      <c r="C15" s="195">
        <v>7903</v>
      </c>
      <c r="D15" s="195"/>
      <c r="E15" s="202">
        <f t="shared" si="0"/>
        <v>15903</v>
      </c>
      <c r="F15" s="195">
        <v>182423</v>
      </c>
      <c r="G15" s="195">
        <v>0</v>
      </c>
      <c r="H15" s="203">
        <f t="shared" si="1"/>
        <v>198326</v>
      </c>
    </row>
    <row r="16" spans="1:8" ht="12.75">
      <c r="A16" s="201" t="str">
        <f>'A-N° Sinies Denun'!A16</f>
        <v>Consorcio Nacional</v>
      </c>
      <c r="B16" s="195">
        <v>404410</v>
      </c>
      <c r="C16" s="195">
        <v>4832</v>
      </c>
      <c r="D16" s="195"/>
      <c r="E16" s="202">
        <f t="shared" si="0"/>
        <v>409242</v>
      </c>
      <c r="F16" s="195">
        <v>1332735</v>
      </c>
      <c r="G16" s="195">
        <v>0</v>
      </c>
      <c r="H16" s="203">
        <f t="shared" si="1"/>
        <v>1741977</v>
      </c>
    </row>
    <row r="17" spans="1:8" ht="12.75">
      <c r="A17" s="201" t="str">
        <f>'A-N° Sinies Denun'!A17</f>
        <v>HDI</v>
      </c>
      <c r="B17" s="195">
        <v>512291</v>
      </c>
      <c r="C17" s="195">
        <v>11914</v>
      </c>
      <c r="D17" s="195">
        <v>23828</v>
      </c>
      <c r="E17" s="202">
        <f t="shared" si="0"/>
        <v>548033</v>
      </c>
      <c r="F17" s="195">
        <v>643342</v>
      </c>
      <c r="G17" s="195">
        <v>0</v>
      </c>
      <c r="H17" s="203">
        <f t="shared" si="1"/>
        <v>1191375</v>
      </c>
    </row>
    <row r="18" spans="1:8" ht="12.75">
      <c r="A18" s="201" t="str">
        <f>'A-N° Sinies Denun'!A18</f>
        <v>Liberty</v>
      </c>
      <c r="B18" s="195"/>
      <c r="C18" s="195"/>
      <c r="D18" s="195"/>
      <c r="E18" s="202">
        <f t="shared" si="0"/>
        <v>0</v>
      </c>
      <c r="F18" s="195">
        <v>3862</v>
      </c>
      <c r="G18" s="195">
        <v>0</v>
      </c>
      <c r="H18" s="203">
        <f t="shared" si="1"/>
        <v>3862</v>
      </c>
    </row>
    <row r="19" spans="1:8" ht="12.75">
      <c r="A19" s="201" t="str">
        <f>'A-N° Sinies Denun'!A19</f>
        <v>Mapfre</v>
      </c>
      <c r="B19" s="195">
        <v>385507</v>
      </c>
      <c r="C19" s="195">
        <v>7681</v>
      </c>
      <c r="D19" s="195">
        <v>55901</v>
      </c>
      <c r="E19" s="202">
        <f t="shared" si="0"/>
        <v>449089</v>
      </c>
      <c r="F19" s="195">
        <v>1068688</v>
      </c>
      <c r="G19" s="195">
        <v>0</v>
      </c>
      <c r="H19" s="203">
        <f t="shared" si="1"/>
        <v>1517777</v>
      </c>
    </row>
    <row r="20" spans="1:8" ht="12.75">
      <c r="A20" s="201" t="str">
        <f>'A-N° Sinies Denun'!A20</f>
        <v>Mutual de Seguros</v>
      </c>
      <c r="B20" s="195">
        <v>98787</v>
      </c>
      <c r="C20" s="195"/>
      <c r="D20" s="195">
        <v>7899</v>
      </c>
      <c r="E20" s="202">
        <f t="shared" si="0"/>
        <v>106686</v>
      </c>
      <c r="F20" s="195">
        <v>106887</v>
      </c>
      <c r="G20" s="195">
        <v>0</v>
      </c>
      <c r="H20" s="203">
        <f t="shared" si="1"/>
        <v>213573</v>
      </c>
    </row>
    <row r="21" spans="1:8" ht="12.75">
      <c r="A21" s="201" t="str">
        <f>'A-N° Sinies Denun'!A21</f>
        <v>Renta Nacional</v>
      </c>
      <c r="B21" s="195">
        <v>165830</v>
      </c>
      <c r="C21" s="195">
        <v>55</v>
      </c>
      <c r="D21" s="195">
        <v>7902</v>
      </c>
      <c r="E21" s="202">
        <f t="shared" si="0"/>
        <v>173787</v>
      </c>
      <c r="F21" s="195">
        <v>237853</v>
      </c>
      <c r="G21" s="195">
        <v>0</v>
      </c>
      <c r="H21" s="203">
        <f t="shared" si="1"/>
        <v>411640</v>
      </c>
    </row>
    <row r="22" spans="1:8" ht="12.75">
      <c r="A22" s="201" t="str">
        <f>'A-N° Sinies Denun'!A22</f>
        <v>Suramericana</v>
      </c>
      <c r="B22" s="195">
        <v>356735</v>
      </c>
      <c r="C22" s="195">
        <v>5410</v>
      </c>
      <c r="D22" s="195">
        <v>23999</v>
      </c>
      <c r="E22" s="202">
        <f t="shared" si="0"/>
        <v>386144</v>
      </c>
      <c r="F22" s="195">
        <v>684044</v>
      </c>
      <c r="G22" s="195">
        <v>0</v>
      </c>
      <c r="H22" s="203">
        <f t="shared" si="1"/>
        <v>1070188</v>
      </c>
    </row>
    <row r="23" spans="1:8" ht="12.75">
      <c r="A23" s="201" t="str">
        <f>'A-N° Sinies Denun'!A23</f>
        <v>SURA</v>
      </c>
      <c r="B23" s="195"/>
      <c r="C23" s="195"/>
      <c r="D23" s="195"/>
      <c r="E23" s="202">
        <f t="shared" si="0"/>
        <v>0</v>
      </c>
      <c r="F23" s="195"/>
      <c r="G23" s="195"/>
      <c r="H23" s="203">
        <f t="shared" si="1"/>
        <v>0</v>
      </c>
    </row>
    <row r="24" spans="1:8" ht="12.75">
      <c r="A24" s="84" t="str">
        <f>'A-N° Sinies Denun'!A24</f>
        <v>Zenit</v>
      </c>
      <c r="B24" s="17">
        <v>76423</v>
      </c>
      <c r="C24" s="17"/>
      <c r="D24" s="17"/>
      <c r="E24" s="202">
        <f t="shared" si="0"/>
        <v>76423</v>
      </c>
      <c r="F24" s="17">
        <v>320815</v>
      </c>
      <c r="G24" s="17">
        <v>0</v>
      </c>
      <c r="H24" s="203">
        <f t="shared" si="1"/>
        <v>397238</v>
      </c>
    </row>
    <row r="25" spans="1:8" ht="12.75">
      <c r="A25" s="40"/>
      <c r="B25" s="41"/>
      <c r="C25" s="42"/>
      <c r="D25" s="42"/>
      <c r="E25" s="100"/>
      <c r="F25" s="43"/>
      <c r="G25" s="43"/>
      <c r="H25" s="104"/>
    </row>
    <row r="26" spans="1:8" s="102" customFormat="1" ht="12.75" customHeight="1">
      <c r="A26" s="119" t="s">
        <v>11</v>
      </c>
      <c r="B26" s="120">
        <f aca="true" t="shared" si="2" ref="B26:G26">SUM(B10:B24)</f>
        <v>4084216</v>
      </c>
      <c r="C26" s="120">
        <f t="shared" si="2"/>
        <v>76503</v>
      </c>
      <c r="D26" s="120">
        <f t="shared" si="2"/>
        <v>231514</v>
      </c>
      <c r="E26" s="120">
        <f t="shared" si="2"/>
        <v>4392233</v>
      </c>
      <c r="F26" s="120">
        <f t="shared" si="2"/>
        <v>10473242</v>
      </c>
      <c r="G26" s="120">
        <f t="shared" si="2"/>
        <v>481</v>
      </c>
      <c r="H26" s="121">
        <f>SUM(H10:H24)</f>
        <v>14865956</v>
      </c>
    </row>
    <row r="27" spans="1:8" ht="15.75">
      <c r="A27" s="219"/>
      <c r="B27" s="220"/>
      <c r="C27" s="221"/>
      <c r="D27" s="221"/>
      <c r="E27" s="222"/>
      <c r="F27" s="223"/>
      <c r="G27" s="223"/>
      <c r="H27" s="224"/>
    </row>
    <row r="28" spans="1:8" ht="15.75">
      <c r="A28" s="212"/>
      <c r="B28" s="213"/>
      <c r="C28" s="214"/>
      <c r="D28" s="214"/>
      <c r="E28" s="215"/>
      <c r="F28" s="216"/>
      <c r="G28" s="216"/>
      <c r="H28" s="215"/>
    </row>
    <row r="29" ht="12.75">
      <c r="E29" s="39"/>
    </row>
    <row r="30" ht="12.75">
      <c r="E30" s="39"/>
    </row>
    <row r="31" ht="12.75">
      <c r="E31" s="39"/>
    </row>
    <row r="32" ht="12.75">
      <c r="E32" s="39"/>
    </row>
    <row r="33" ht="12.75">
      <c r="E33" s="39"/>
    </row>
    <row r="34" ht="12.75">
      <c r="E34" s="39"/>
    </row>
    <row r="35" ht="12.75">
      <c r="E35" s="39"/>
    </row>
    <row r="36" ht="12.75">
      <c r="E36" s="39"/>
    </row>
    <row r="37" ht="12.75">
      <c r="E37" s="39"/>
    </row>
    <row r="38" ht="12.75">
      <c r="E38" s="39"/>
    </row>
    <row r="39" ht="12.75">
      <c r="E39" s="39"/>
    </row>
    <row r="40" ht="12.75">
      <c r="E40" s="39"/>
    </row>
    <row r="41" ht="12.75">
      <c r="E41" s="39"/>
    </row>
    <row r="42" ht="12.75">
      <c r="E42" s="39"/>
    </row>
    <row r="43" ht="12.75">
      <c r="E43" s="39"/>
    </row>
    <row r="44" ht="12.75">
      <c r="E44" s="39"/>
    </row>
    <row r="45" ht="12.75">
      <c r="E45" s="39"/>
    </row>
    <row r="46" ht="12.75">
      <c r="E46" s="39"/>
    </row>
    <row r="47" ht="12.75">
      <c r="E47" s="39"/>
    </row>
    <row r="48" ht="12.75">
      <c r="E48" s="39"/>
    </row>
    <row r="49" ht="12.75">
      <c r="E49" s="39"/>
    </row>
    <row r="50" ht="12.75">
      <c r="E50" s="39"/>
    </row>
    <row r="51" ht="12.75">
      <c r="E51" s="39"/>
    </row>
    <row r="52" ht="12.75">
      <c r="E52" s="39"/>
    </row>
    <row r="53" ht="12.75">
      <c r="E53" s="39"/>
    </row>
    <row r="54" ht="12.75">
      <c r="E54" s="39"/>
    </row>
    <row r="55" ht="12.75">
      <c r="E55" s="39"/>
    </row>
    <row r="56" ht="12.75">
      <c r="E56" s="39"/>
    </row>
    <row r="57" ht="12.75">
      <c r="E57" s="39"/>
    </row>
    <row r="58" ht="12.75">
      <c r="E58" s="39"/>
    </row>
    <row r="59" ht="12.75">
      <c r="E59" s="39"/>
    </row>
    <row r="60" ht="12.75">
      <c r="E60" s="39"/>
    </row>
    <row r="61" ht="12.75">
      <c r="E61" s="39"/>
    </row>
    <row r="62" ht="12.75">
      <c r="E62" s="39"/>
    </row>
    <row r="63" ht="12.75">
      <c r="E63" s="39"/>
    </row>
    <row r="64" ht="12.75">
      <c r="E64" s="39"/>
    </row>
    <row r="65" ht="12.75">
      <c r="E65" s="39"/>
    </row>
    <row r="66" ht="12.75">
      <c r="E66" s="39"/>
    </row>
    <row r="67" ht="12.75">
      <c r="E67" s="39"/>
    </row>
    <row r="68" ht="12.75">
      <c r="E68" s="39"/>
    </row>
    <row r="69" ht="12.75">
      <c r="E69" s="39"/>
    </row>
    <row r="70" ht="12.75">
      <c r="E70" s="39"/>
    </row>
    <row r="71" ht="12.75">
      <c r="E71" s="39"/>
    </row>
    <row r="72" ht="12.75">
      <c r="E72" s="39"/>
    </row>
    <row r="73" ht="12.75">
      <c r="E73" s="39"/>
    </row>
    <row r="74" ht="12.75">
      <c r="E74" s="39"/>
    </row>
    <row r="75" ht="12.75">
      <c r="E75" s="39"/>
    </row>
    <row r="76" ht="12.75">
      <c r="E76" s="39"/>
    </row>
    <row r="77" ht="12.75">
      <c r="E77" s="39"/>
    </row>
    <row r="78" ht="12.75">
      <c r="E78" s="39"/>
    </row>
    <row r="79" ht="12.75">
      <c r="E79" s="39"/>
    </row>
    <row r="80" ht="12.75">
      <c r="E80" s="39"/>
    </row>
    <row r="81" ht="12.75">
      <c r="E81" s="39"/>
    </row>
    <row r="82" ht="12.75">
      <c r="E82" s="39"/>
    </row>
    <row r="83" ht="12.75">
      <c r="E83" s="39"/>
    </row>
    <row r="84" ht="12.75">
      <c r="E84" s="39"/>
    </row>
    <row r="85" ht="12.75">
      <c r="E85" s="39"/>
    </row>
    <row r="86" ht="12.75">
      <c r="E86" s="39"/>
    </row>
    <row r="87" ht="12.75">
      <c r="E87" s="39"/>
    </row>
    <row r="88" ht="12.75">
      <c r="E88" s="39"/>
    </row>
    <row r="89" ht="12.75">
      <c r="E89" s="39"/>
    </row>
    <row r="90" ht="12.75">
      <c r="E90" s="39"/>
    </row>
    <row r="91" ht="12.75">
      <c r="E91" s="39"/>
    </row>
    <row r="92" ht="12.75">
      <c r="E92" s="39"/>
    </row>
    <row r="93" ht="12.75">
      <c r="E93" s="39"/>
    </row>
    <row r="94" ht="12.75">
      <c r="E94" s="39"/>
    </row>
    <row r="95" ht="12.75">
      <c r="E95" s="39"/>
    </row>
    <row r="96" ht="12.75">
      <c r="E96" s="39"/>
    </row>
    <row r="97" ht="12.75">
      <c r="E97" s="39"/>
    </row>
    <row r="98" ht="12.75">
      <c r="E98" s="39"/>
    </row>
    <row r="99" ht="12.75">
      <c r="E99" s="39"/>
    </row>
  </sheetData>
  <sheetProtection/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I30"/>
  <sheetViews>
    <sheetView zoomScalePageLayoutView="0" workbookViewId="0" topLeftCell="D16">
      <selection activeCell="F16" sqref="F16"/>
    </sheetView>
  </sheetViews>
  <sheetFormatPr defaultColWidth="11.421875" defaultRowHeight="12.75"/>
  <cols>
    <col min="1" max="1" width="22.421875" style="0" customWidth="1"/>
    <col min="2" max="2" width="12.421875" style="0" customWidth="1"/>
    <col min="3" max="3" width="36.140625" style="0" customWidth="1"/>
    <col min="4" max="4" width="38.57421875" style="0" customWidth="1"/>
    <col min="5" max="5" width="41.28125" style="0" customWidth="1"/>
    <col min="6" max="6" width="36.7109375" style="0" customWidth="1"/>
    <col min="7" max="7" width="37.421875" style="0" customWidth="1"/>
    <col min="8" max="8" width="37.421875" style="0" bestFit="1" customWidth="1"/>
  </cols>
  <sheetData>
    <row r="3" ht="12.75">
      <c r="A3" s="87" t="s">
        <v>62</v>
      </c>
    </row>
    <row r="4" spans="1:6" ht="12.75">
      <c r="A4" s="38"/>
      <c r="B4" s="39"/>
      <c r="C4" s="39"/>
      <c r="D4" s="39"/>
      <c r="E4" s="99"/>
      <c r="F4" s="39"/>
    </row>
    <row r="5" spans="1:6" ht="12.75">
      <c r="A5" s="113" t="s">
        <v>46</v>
      </c>
      <c r="B5" s="39"/>
      <c r="C5" s="39"/>
      <c r="D5" s="39"/>
      <c r="E5" s="99"/>
      <c r="F5" s="39"/>
    </row>
    <row r="6" spans="1:6" ht="12.75">
      <c r="A6" s="110" t="str">
        <f>'D-Sinies Pag Direc'!A6</f>
        <v>      (entre el 1 de enero y 30 de junio de 2017, montos expresados en miles de pesos de junio de 2017)</v>
      </c>
      <c r="B6" s="101"/>
      <c r="C6" s="39"/>
      <c r="D6" s="39"/>
      <c r="E6" s="99"/>
      <c r="F6" s="39"/>
    </row>
    <row r="7" spans="1:6" ht="12.75">
      <c r="A7" s="147"/>
      <c r="B7" s="231" t="s">
        <v>78</v>
      </c>
      <c r="C7" s="232"/>
      <c r="D7" s="152" t="s">
        <v>48</v>
      </c>
      <c r="E7" s="152" t="s">
        <v>49</v>
      </c>
      <c r="F7" s="153" t="s">
        <v>50</v>
      </c>
    </row>
    <row r="8" spans="1:6" ht="12.75">
      <c r="A8" s="154" t="s">
        <v>1</v>
      </c>
      <c r="B8" s="156" t="s">
        <v>51</v>
      </c>
      <c r="C8" s="156" t="s">
        <v>52</v>
      </c>
      <c r="D8" s="163" t="s">
        <v>79</v>
      </c>
      <c r="E8" s="163" t="s">
        <v>53</v>
      </c>
      <c r="F8" s="164" t="s">
        <v>54</v>
      </c>
    </row>
    <row r="9" spans="1:6" ht="12.75">
      <c r="A9" s="154"/>
      <c r="B9" s="165"/>
      <c r="C9" s="166"/>
      <c r="D9" s="163" t="s">
        <v>80</v>
      </c>
      <c r="E9" s="155" t="s">
        <v>55</v>
      </c>
      <c r="F9" s="164" t="s">
        <v>56</v>
      </c>
    </row>
    <row r="10" spans="1:6" ht="12.75">
      <c r="A10" s="158"/>
      <c r="B10" s="160" t="s">
        <v>57</v>
      </c>
      <c r="C10" s="160" t="s">
        <v>58</v>
      </c>
      <c r="D10" s="160" t="s">
        <v>59</v>
      </c>
      <c r="E10" s="160" t="s">
        <v>60</v>
      </c>
      <c r="F10" s="162" t="s">
        <v>61</v>
      </c>
    </row>
    <row r="11" spans="1:9" ht="12.75">
      <c r="A11" s="191" t="str">
        <f>'D-Sinies Pag Direc'!A10</f>
        <v>AIG</v>
      </c>
      <c r="B11" s="192">
        <f>'D-Sinies Pag Direc'!H10</f>
        <v>649</v>
      </c>
      <c r="C11" s="86"/>
      <c r="D11" s="86"/>
      <c r="E11" s="86">
        <v>208000</v>
      </c>
      <c r="F11" s="193">
        <f aca="true" t="shared" si="0" ref="F11:F17">SUM(B11:D11)-E11</f>
        <v>-207351</v>
      </c>
      <c r="G11" s="167"/>
      <c r="I11">
        <f>5000*1000</f>
        <v>5000000</v>
      </c>
    </row>
    <row r="12" spans="1:7" ht="12.75">
      <c r="A12" s="83" t="str">
        <f>'D-Sinies Pag Direc'!A11</f>
        <v>Bci</v>
      </c>
      <c r="B12" s="123">
        <f>'D-Sinies Pag Direc'!H11</f>
        <v>5307281</v>
      </c>
      <c r="C12" s="17">
        <v>1449463</v>
      </c>
      <c r="D12" s="17">
        <v>2231016</v>
      </c>
      <c r="E12" s="17">
        <v>3301660</v>
      </c>
      <c r="F12" s="106">
        <f t="shared" si="0"/>
        <v>5686100</v>
      </c>
      <c r="G12" s="167"/>
    </row>
    <row r="13" spans="1:9" ht="12.75">
      <c r="A13" s="83" t="str">
        <f>'D-Sinies Pag Direc'!A12</f>
        <v>BNP PARIBAS CARDIF</v>
      </c>
      <c r="B13" s="123">
        <f>'D-Sinies Pag Direc'!H12</f>
        <v>1178913</v>
      </c>
      <c r="C13" s="17">
        <v>77887</v>
      </c>
      <c r="D13" s="17">
        <v>604214</v>
      </c>
      <c r="E13" s="17">
        <v>794883</v>
      </c>
      <c r="F13" s="106">
        <f t="shared" si="0"/>
        <v>1066131</v>
      </c>
      <c r="G13" s="167"/>
      <c r="I13">
        <f>164*1000</f>
        <v>164000</v>
      </c>
    </row>
    <row r="14" spans="1:7" ht="12.75">
      <c r="A14" s="83" t="str">
        <f>'D-Sinies Pag Direc'!A13</f>
        <v>Bupa</v>
      </c>
      <c r="B14" s="123">
        <f>'D-Sinies Pag Direc'!H13</f>
        <v>1377997</v>
      </c>
      <c r="C14" s="17">
        <v>279649</v>
      </c>
      <c r="D14" s="17">
        <v>1017262</v>
      </c>
      <c r="E14" s="17">
        <v>812211</v>
      </c>
      <c r="F14" s="106">
        <f t="shared" si="0"/>
        <v>1862697</v>
      </c>
      <c r="G14" s="167"/>
    </row>
    <row r="15" spans="1:7" ht="12.75">
      <c r="A15" s="83" t="str">
        <f>'D-Sinies Pag Direc'!A14</f>
        <v>Chilena Consolidada</v>
      </c>
      <c r="B15" s="123">
        <f>'D-Sinies Pag Direc'!H14</f>
        <v>255160</v>
      </c>
      <c r="C15" s="17">
        <v>83787</v>
      </c>
      <c r="D15" s="17">
        <v>68547</v>
      </c>
      <c r="E15" s="17">
        <v>200402</v>
      </c>
      <c r="F15" s="106">
        <f t="shared" si="0"/>
        <v>207092</v>
      </c>
      <c r="G15" s="167"/>
    </row>
    <row r="16" spans="1:7" ht="12.75">
      <c r="A16" s="83" t="str">
        <f>'D-Sinies Pag Direc'!A15</f>
        <v>Chubb</v>
      </c>
      <c r="B16" s="123">
        <f>'D-Sinies Pag Direc'!H15</f>
        <v>198326</v>
      </c>
      <c r="C16" s="17">
        <v>45719</v>
      </c>
      <c r="D16" s="17">
        <v>1665</v>
      </c>
      <c r="E16" s="17">
        <v>82027</v>
      </c>
      <c r="F16" s="106">
        <f t="shared" si="0"/>
        <v>163683</v>
      </c>
      <c r="G16" s="167"/>
    </row>
    <row r="17" spans="1:7" ht="12.75">
      <c r="A17" s="83" t="str">
        <f>'D-Sinies Pag Direc'!A16</f>
        <v>Consorcio Nacional</v>
      </c>
      <c r="B17" s="123">
        <f>'D-Sinies Pag Direc'!H16</f>
        <v>1741977</v>
      </c>
      <c r="C17" s="17">
        <v>705173</v>
      </c>
      <c r="D17" s="17">
        <v>1062522</v>
      </c>
      <c r="E17" s="17">
        <v>1355773</v>
      </c>
      <c r="F17" s="106">
        <f t="shared" si="0"/>
        <v>2153899</v>
      </c>
      <c r="G17" s="167"/>
    </row>
    <row r="18" spans="1:7" ht="12.75">
      <c r="A18" s="191" t="str">
        <f>'D-Sinies Pag Direc'!A17</f>
        <v>HDI</v>
      </c>
      <c r="B18" s="192">
        <f>'D-Sinies Pag Direc'!H17</f>
        <v>1191375</v>
      </c>
      <c r="C18" s="86">
        <v>1846001</v>
      </c>
      <c r="D18" s="86">
        <v>-137439</v>
      </c>
      <c r="E18" s="86">
        <v>3043832</v>
      </c>
      <c r="F18" s="193">
        <f aca="true" t="shared" si="1" ref="F18:F25">SUM(B18:D18)-E18</f>
        <v>-143895</v>
      </c>
      <c r="G18" s="167"/>
    </row>
    <row r="19" spans="1:7" ht="12.75">
      <c r="A19" s="83" t="str">
        <f>'D-Sinies Pag Direc'!A18</f>
        <v>Liberty</v>
      </c>
      <c r="B19" s="123">
        <f>'D-Sinies Pag Direc'!H18</f>
        <v>3862</v>
      </c>
      <c r="C19" s="17">
        <v>8352</v>
      </c>
      <c r="D19" s="17">
        <v>22</v>
      </c>
      <c r="E19" s="17">
        <v>12708</v>
      </c>
      <c r="F19" s="106">
        <f t="shared" si="1"/>
        <v>-472</v>
      </c>
      <c r="G19" s="167"/>
    </row>
    <row r="20" spans="1:7" ht="12.75">
      <c r="A20" s="83" t="str">
        <f>'D-Sinies Pag Direc'!A19</f>
        <v>Mapfre</v>
      </c>
      <c r="B20" s="123">
        <f>'D-Sinies Pag Direc'!H19</f>
        <v>1517777</v>
      </c>
      <c r="C20" s="17">
        <v>563953</v>
      </c>
      <c r="D20" s="17">
        <v>352015</v>
      </c>
      <c r="E20" s="17">
        <v>1537577</v>
      </c>
      <c r="F20" s="106">
        <f t="shared" si="1"/>
        <v>896168</v>
      </c>
      <c r="G20" s="167"/>
    </row>
    <row r="21" spans="1:7" ht="12.75">
      <c r="A21" s="83" t="str">
        <f>'D-Sinies Pag Direc'!A20</f>
        <v>Mutual de Seguros</v>
      </c>
      <c r="B21" s="123">
        <f>'D-Sinies Pag Direc'!H20</f>
        <v>213573</v>
      </c>
      <c r="C21" s="17">
        <v>50428</v>
      </c>
      <c r="D21" s="17">
        <v>62586</v>
      </c>
      <c r="E21" s="17">
        <v>145160</v>
      </c>
      <c r="F21" s="106">
        <f t="shared" si="1"/>
        <v>181427</v>
      </c>
      <c r="G21" s="167"/>
    </row>
    <row r="22" spans="1:7" ht="12.75">
      <c r="A22" s="83" t="str">
        <f>'D-Sinies Pag Direc'!A21</f>
        <v>Renta Nacional</v>
      </c>
      <c r="B22" s="123">
        <f>'D-Sinies Pag Direc'!H21</f>
        <v>411640</v>
      </c>
      <c r="C22" s="17">
        <v>245780</v>
      </c>
      <c r="D22" s="17">
        <v>180216</v>
      </c>
      <c r="E22" s="17">
        <v>350055</v>
      </c>
      <c r="F22" s="106">
        <f t="shared" si="1"/>
        <v>487581</v>
      </c>
      <c r="G22" s="167"/>
    </row>
    <row r="23" spans="1:7" ht="12.75">
      <c r="A23" s="83" t="str">
        <f>'D-Sinies Pag Direc'!A22</f>
        <v>Suramericana</v>
      </c>
      <c r="B23" s="123">
        <f>'D-Sinies Pag Direc'!H22</f>
        <v>1070188</v>
      </c>
      <c r="C23" s="17">
        <v>598670</v>
      </c>
      <c r="D23" s="17">
        <v>415696</v>
      </c>
      <c r="E23" s="17">
        <v>638949</v>
      </c>
      <c r="F23" s="106">
        <f t="shared" si="1"/>
        <v>1445605</v>
      </c>
      <c r="G23" s="167"/>
    </row>
    <row r="24" spans="1:7" ht="12.75">
      <c r="A24" s="83" t="str">
        <f>'D-Sinies Pag Direc'!A23</f>
        <v>SURA</v>
      </c>
      <c r="B24" s="123">
        <f>'D-Sinies Pag Direc'!H23</f>
        <v>0</v>
      </c>
      <c r="C24" s="17"/>
      <c r="D24" s="17"/>
      <c r="E24" s="17"/>
      <c r="F24" s="106">
        <f t="shared" si="1"/>
        <v>0</v>
      </c>
      <c r="G24" s="167"/>
    </row>
    <row r="25" spans="1:7" ht="12.75">
      <c r="A25" s="83" t="str">
        <f>'D-Sinies Pag Direc'!A24</f>
        <v>Zenit</v>
      </c>
      <c r="B25" s="123">
        <f>'D-Sinies Pag Direc'!H24</f>
        <v>397238</v>
      </c>
      <c r="C25" s="17">
        <v>56091</v>
      </c>
      <c r="D25" s="17">
        <v>223915</v>
      </c>
      <c r="E25" s="17">
        <v>256479</v>
      </c>
      <c r="F25" s="106">
        <f t="shared" si="1"/>
        <v>420765</v>
      </c>
      <c r="G25" s="167"/>
    </row>
    <row r="26" spans="1:6" ht="12.75">
      <c r="A26" s="40"/>
      <c r="B26" s="41"/>
      <c r="C26" s="42"/>
      <c r="D26" s="42"/>
      <c r="E26" s="42"/>
      <c r="F26" s="104"/>
    </row>
    <row r="27" spans="1:6" ht="12.75">
      <c r="A27" s="122" t="s">
        <v>11</v>
      </c>
      <c r="B27" s="123">
        <f>SUM(B11:B25)</f>
        <v>14865956</v>
      </c>
      <c r="C27" s="123">
        <f>SUM(C11:C25)</f>
        <v>6010953</v>
      </c>
      <c r="D27" s="123">
        <f>SUM(D11:D25)</f>
        <v>6082237</v>
      </c>
      <c r="E27" s="123">
        <f>SUM(E11:E25)</f>
        <v>12739716</v>
      </c>
      <c r="F27" s="3">
        <f>+B27+C27+D27-E27</f>
        <v>14219430</v>
      </c>
    </row>
    <row r="28" spans="1:6" ht="15.75">
      <c r="A28" s="44"/>
      <c r="B28" s="45"/>
      <c r="C28" s="46"/>
      <c r="D28" s="46"/>
      <c r="E28" s="46"/>
      <c r="F28" s="105"/>
    </row>
    <row r="30" spans="1:7" ht="12.75">
      <c r="A30" s="39"/>
      <c r="B30" s="24"/>
      <c r="C30" s="16"/>
      <c r="D30" s="16"/>
      <c r="E30" s="92"/>
      <c r="F30" s="26"/>
      <c r="G30" s="96"/>
    </row>
  </sheetData>
  <sheetProtection/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I28"/>
  <sheetViews>
    <sheetView zoomScalePageLayoutView="0" workbookViewId="0" topLeftCell="H16">
      <selection activeCell="K19" sqref="K19"/>
    </sheetView>
  </sheetViews>
  <sheetFormatPr defaultColWidth="11.421875" defaultRowHeight="12.75"/>
  <cols>
    <col min="1" max="1" width="21.28125" style="48" customWidth="1"/>
    <col min="2" max="2" width="25.00390625" style="48" customWidth="1"/>
    <col min="3" max="9" width="38.28125" style="48" customWidth="1"/>
    <col min="10" max="15" width="38.28125" style="48" bestFit="1" customWidth="1"/>
    <col min="16" max="16" width="29.7109375" style="48" bestFit="1" customWidth="1"/>
    <col min="17" max="17" width="23.57421875" style="48" bestFit="1" customWidth="1"/>
    <col min="18" max="16384" width="11.421875" style="48" customWidth="1"/>
  </cols>
  <sheetData>
    <row r="1" ht="12.75">
      <c r="A1" s="47"/>
    </row>
    <row r="3" ht="12.75">
      <c r="A3" s="87" t="s">
        <v>62</v>
      </c>
    </row>
    <row r="4" ht="12.75">
      <c r="A4" s="47"/>
    </row>
    <row r="5" spans="1:9" ht="12.75">
      <c r="A5" s="49" t="s">
        <v>0</v>
      </c>
      <c r="B5" s="50"/>
      <c r="C5" s="50"/>
      <c r="E5" s="50"/>
      <c r="F5" s="50"/>
      <c r="G5" s="50"/>
      <c r="H5" s="50"/>
      <c r="I5" s="50"/>
    </row>
    <row r="6" spans="1:9" ht="12.75">
      <c r="A6" s="2" t="str">
        <f>'A-N° Sinies Denun'!$A$6</f>
        <v>      (entre el 1 de enero y  30 de junio 2017)</v>
      </c>
      <c r="B6" s="51"/>
      <c r="C6" s="50"/>
      <c r="D6" s="50"/>
      <c r="E6" s="50"/>
      <c r="F6" s="50"/>
      <c r="G6" s="50"/>
      <c r="H6" s="50"/>
      <c r="I6" s="50"/>
    </row>
    <row r="7" spans="1:9" ht="12.75">
      <c r="A7" s="52"/>
      <c r="B7" s="53"/>
      <c r="C7" s="54"/>
      <c r="D7" s="54"/>
      <c r="E7" s="54"/>
      <c r="F7" s="54"/>
      <c r="G7" s="54"/>
      <c r="H7" s="54"/>
      <c r="I7" s="55"/>
    </row>
    <row r="8" spans="1:9" ht="12.75">
      <c r="A8" s="56" t="s">
        <v>1</v>
      </c>
      <c r="B8" s="57" t="s">
        <v>2</v>
      </c>
      <c r="C8" s="57" t="s">
        <v>3</v>
      </c>
      <c r="D8" s="57" t="s">
        <v>4</v>
      </c>
      <c r="E8" s="57" t="s">
        <v>5</v>
      </c>
      <c r="F8" s="85" t="s">
        <v>85</v>
      </c>
      <c r="G8" s="57" t="s">
        <v>6</v>
      </c>
      <c r="H8" s="57" t="s">
        <v>7</v>
      </c>
      <c r="I8" s="58" t="s">
        <v>8</v>
      </c>
    </row>
    <row r="9" spans="1:9" ht="12.75">
      <c r="A9" s="59"/>
      <c r="B9" s="60"/>
      <c r="C9" s="60"/>
      <c r="D9" s="60"/>
      <c r="E9" s="60"/>
      <c r="F9" s="60"/>
      <c r="G9" s="60"/>
      <c r="H9" s="60"/>
      <c r="I9" s="61"/>
    </row>
    <row r="10" spans="1:9" ht="12.75">
      <c r="A10" s="84" t="str">
        <f>'A-N° Sinies Denun'!A10</f>
        <v>AIG</v>
      </c>
      <c r="B10" s="228"/>
      <c r="C10" s="228"/>
      <c r="D10" s="229"/>
      <c r="E10" s="229"/>
      <c r="F10" s="229"/>
      <c r="G10" s="171"/>
      <c r="H10" s="229"/>
      <c r="I10" s="4">
        <f>SUM(B10:H10)</f>
        <v>0</v>
      </c>
    </row>
    <row r="11" spans="1:9" ht="12.75">
      <c r="A11" s="84" t="str">
        <f>'A-N° Sinies Denun'!A11</f>
        <v>Bci</v>
      </c>
      <c r="B11" s="211">
        <v>638592</v>
      </c>
      <c r="C11" s="211">
        <v>208814</v>
      </c>
      <c r="D11" s="211">
        <v>5451</v>
      </c>
      <c r="E11" s="211">
        <v>13095</v>
      </c>
      <c r="F11" s="211">
        <v>21749</v>
      </c>
      <c r="G11" s="211">
        <v>26669</v>
      </c>
      <c r="H11" s="211">
        <v>13934</v>
      </c>
      <c r="I11" s="4">
        <f aca="true" t="shared" si="0" ref="I11:I24">SUM(B11:H11)</f>
        <v>928304</v>
      </c>
    </row>
    <row r="12" spans="1:9" ht="12.75">
      <c r="A12" s="84" t="str">
        <f>'A-N° Sinies Denun'!A12</f>
        <v>BNP PARIBAS CARDIF</v>
      </c>
      <c r="B12" s="211">
        <v>103288</v>
      </c>
      <c r="C12" s="211">
        <v>7359</v>
      </c>
      <c r="D12" s="211">
        <v>0</v>
      </c>
      <c r="E12" s="211">
        <v>0</v>
      </c>
      <c r="F12" s="211">
        <v>897</v>
      </c>
      <c r="G12" s="211">
        <v>0</v>
      </c>
      <c r="H12" s="211">
        <v>260</v>
      </c>
      <c r="I12" s="4">
        <f t="shared" si="0"/>
        <v>111804</v>
      </c>
    </row>
    <row r="13" spans="1:9" ht="12.75">
      <c r="A13" s="84" t="str">
        <f>'A-N° Sinies Denun'!A13</f>
        <v>Bupa</v>
      </c>
      <c r="B13" s="211">
        <v>92487</v>
      </c>
      <c r="C13" s="211">
        <v>53320</v>
      </c>
      <c r="D13" s="211">
        <v>56965</v>
      </c>
      <c r="E13" s="211">
        <v>0</v>
      </c>
      <c r="F13" s="211">
        <v>1560</v>
      </c>
      <c r="G13" s="211">
        <v>0</v>
      </c>
      <c r="H13" s="211">
        <v>53167</v>
      </c>
      <c r="I13" s="4">
        <f t="shared" si="0"/>
        <v>257499</v>
      </c>
    </row>
    <row r="14" spans="1:9" ht="12.75">
      <c r="A14" s="84" t="str">
        <f>'A-N° Sinies Denun'!A14</f>
        <v>Chilena Consolidada</v>
      </c>
      <c r="B14" s="211">
        <v>11710</v>
      </c>
      <c r="C14" s="211">
        <v>6085</v>
      </c>
      <c r="D14" s="211">
        <v>0</v>
      </c>
      <c r="E14" s="211">
        <v>0</v>
      </c>
      <c r="F14" s="211">
        <v>4946</v>
      </c>
      <c r="G14" s="211">
        <v>0</v>
      </c>
      <c r="H14" s="211">
        <v>1179</v>
      </c>
      <c r="I14" s="4">
        <f t="shared" si="0"/>
        <v>23920</v>
      </c>
    </row>
    <row r="15" spans="1:9" s="169" customFormat="1" ht="12.75">
      <c r="A15" s="217" t="str">
        <f>'A-N° Sinies Denun'!A15</f>
        <v>Chubb</v>
      </c>
      <c r="B15" s="211">
        <v>0</v>
      </c>
      <c r="C15" s="211">
        <v>0</v>
      </c>
      <c r="D15" s="211">
        <v>0</v>
      </c>
      <c r="E15" s="211">
        <v>3796</v>
      </c>
      <c r="F15" s="211">
        <v>0</v>
      </c>
      <c r="G15" s="211">
        <v>0</v>
      </c>
      <c r="H15" s="211">
        <v>0</v>
      </c>
      <c r="I15" s="218">
        <f t="shared" si="0"/>
        <v>3796</v>
      </c>
    </row>
    <row r="16" spans="1:9" ht="12.75">
      <c r="A16" s="84" t="str">
        <f>'A-N° Sinies Denun'!A16</f>
        <v>Consorcio Nacional</v>
      </c>
      <c r="B16" s="211">
        <v>239555</v>
      </c>
      <c r="C16" s="211">
        <v>277870</v>
      </c>
      <c r="D16" s="211">
        <v>1749</v>
      </c>
      <c r="E16" s="211">
        <v>4224</v>
      </c>
      <c r="F16" s="211">
        <v>73081</v>
      </c>
      <c r="G16" s="211">
        <v>3980</v>
      </c>
      <c r="H16" s="211">
        <v>3355</v>
      </c>
      <c r="I16" s="4">
        <f t="shared" si="0"/>
        <v>603814</v>
      </c>
    </row>
    <row r="17" spans="1:9" ht="12.75">
      <c r="A17" s="84" t="str">
        <f>'A-N° Sinies Denun'!A17</f>
        <v>HDI</v>
      </c>
      <c r="B17" s="211">
        <v>271669</v>
      </c>
      <c r="C17" s="211">
        <v>81762</v>
      </c>
      <c r="D17" s="211">
        <v>7327</v>
      </c>
      <c r="E17" s="211">
        <v>1853</v>
      </c>
      <c r="F17" s="211">
        <v>9991</v>
      </c>
      <c r="G17" s="211">
        <v>338</v>
      </c>
      <c r="H17" s="211">
        <v>9619</v>
      </c>
      <c r="I17" s="4">
        <f t="shared" si="0"/>
        <v>382559</v>
      </c>
    </row>
    <row r="18" spans="1:9" ht="12.75">
      <c r="A18" s="84" t="str">
        <f>'A-N° Sinies Denun'!A18</f>
        <v>Liberty</v>
      </c>
      <c r="B18" s="211">
        <v>0</v>
      </c>
      <c r="C18" s="211">
        <v>0</v>
      </c>
      <c r="D18" s="211">
        <v>0</v>
      </c>
      <c r="E18" s="211">
        <v>0</v>
      </c>
      <c r="F18" s="211">
        <v>0</v>
      </c>
      <c r="G18" s="211">
        <v>0</v>
      </c>
      <c r="H18" s="211">
        <v>0</v>
      </c>
      <c r="I18" s="4">
        <f t="shared" si="0"/>
        <v>0</v>
      </c>
    </row>
    <row r="19" spans="1:9" ht="12.75">
      <c r="A19" s="84" t="str">
        <f>'A-N° Sinies Denun'!A19</f>
        <v>Mapfre</v>
      </c>
      <c r="B19" s="211">
        <v>136424</v>
      </c>
      <c r="C19" s="211">
        <v>48109</v>
      </c>
      <c r="D19" s="211">
        <v>7471</v>
      </c>
      <c r="E19" s="211">
        <v>9869</v>
      </c>
      <c r="F19" s="211">
        <v>17859</v>
      </c>
      <c r="G19" s="211">
        <v>8815</v>
      </c>
      <c r="H19" s="211">
        <v>13021</v>
      </c>
      <c r="I19" s="4">
        <f t="shared" si="0"/>
        <v>241568</v>
      </c>
    </row>
    <row r="20" spans="1:9" ht="12.75">
      <c r="A20" s="84" t="str">
        <f>'A-N° Sinies Denun'!A20</f>
        <v>Mutual de Seguros</v>
      </c>
      <c r="B20" s="211">
        <v>118640</v>
      </c>
      <c r="C20" s="211">
        <v>57191</v>
      </c>
      <c r="D20" s="211">
        <v>0</v>
      </c>
      <c r="E20" s="211">
        <v>0</v>
      </c>
      <c r="F20" s="211">
        <v>615</v>
      </c>
      <c r="G20" s="211">
        <v>0</v>
      </c>
      <c r="H20" s="211">
        <v>2408</v>
      </c>
      <c r="I20" s="4">
        <f t="shared" si="0"/>
        <v>178854</v>
      </c>
    </row>
    <row r="21" spans="1:9" ht="12.75">
      <c r="A21" s="84" t="str">
        <f>'A-N° Sinies Denun'!A21</f>
        <v>Renta Nacional</v>
      </c>
      <c r="B21" s="211">
        <v>664</v>
      </c>
      <c r="C21" s="211">
        <v>328</v>
      </c>
      <c r="D21" s="211">
        <v>0</v>
      </c>
      <c r="E21" s="211">
        <v>4031</v>
      </c>
      <c r="F21" s="211">
        <v>57</v>
      </c>
      <c r="G21" s="211">
        <v>3</v>
      </c>
      <c r="H21" s="211">
        <v>50</v>
      </c>
      <c r="I21" s="4">
        <f t="shared" si="0"/>
        <v>5133</v>
      </c>
    </row>
    <row r="22" spans="1:9" s="169" customFormat="1" ht="12.75">
      <c r="A22" s="84" t="str">
        <f>'A-N° Sinies Denun'!A22</f>
        <v>Suramericana</v>
      </c>
      <c r="B22" s="211">
        <v>866016</v>
      </c>
      <c r="C22" s="211">
        <v>71684</v>
      </c>
      <c r="D22" s="211">
        <v>1803</v>
      </c>
      <c r="E22" s="211">
        <v>2260</v>
      </c>
      <c r="F22" s="211">
        <v>6157</v>
      </c>
      <c r="G22" s="211">
        <v>640</v>
      </c>
      <c r="H22" s="211">
        <v>4140</v>
      </c>
      <c r="I22" s="4">
        <f t="shared" si="0"/>
        <v>952700</v>
      </c>
    </row>
    <row r="23" spans="1:9" s="169" customFormat="1" ht="12.75">
      <c r="A23" s="84" t="str">
        <f>'A-N° Sinies Denun'!A23</f>
        <v>SURA</v>
      </c>
      <c r="B23" s="227"/>
      <c r="C23" s="227"/>
      <c r="D23" s="227"/>
      <c r="E23" s="227"/>
      <c r="F23" s="227"/>
      <c r="G23" s="227"/>
      <c r="H23" s="227"/>
      <c r="I23" s="4">
        <f t="shared" si="0"/>
        <v>0</v>
      </c>
    </row>
    <row r="24" spans="1:9" s="169" customFormat="1" ht="12.75">
      <c r="A24" s="84" t="str">
        <f>'A-N° Sinies Denun'!A24</f>
        <v>Zenit</v>
      </c>
      <c r="B24" s="211">
        <v>247001</v>
      </c>
      <c r="C24" s="211">
        <v>54318</v>
      </c>
      <c r="D24" s="211">
        <v>3</v>
      </c>
      <c r="E24" s="211">
        <v>0</v>
      </c>
      <c r="F24" s="211">
        <v>6170</v>
      </c>
      <c r="G24" s="211">
        <v>0</v>
      </c>
      <c r="H24" s="211">
        <v>2873</v>
      </c>
      <c r="I24" s="4">
        <f t="shared" si="0"/>
        <v>310365</v>
      </c>
    </row>
    <row r="25" spans="1:9" ht="12.75">
      <c r="A25" s="62"/>
      <c r="B25" s="63"/>
      <c r="C25" s="64"/>
      <c r="D25" s="64"/>
      <c r="E25" s="64"/>
      <c r="F25" s="64"/>
      <c r="G25" s="65"/>
      <c r="H25" s="65"/>
      <c r="I25" s="66"/>
    </row>
    <row r="26" spans="1:9" ht="12.75">
      <c r="A26" s="67" t="s">
        <v>11</v>
      </c>
      <c r="B26" s="5">
        <f>SUM(B10:B24)</f>
        <v>2726046</v>
      </c>
      <c r="C26" s="5">
        <f aca="true" t="shared" si="1" ref="C26:H26">SUM(C10:C24)</f>
        <v>866840</v>
      </c>
      <c r="D26" s="5">
        <f t="shared" si="1"/>
        <v>80769</v>
      </c>
      <c r="E26" s="5">
        <f t="shared" si="1"/>
        <v>39128</v>
      </c>
      <c r="F26" s="5">
        <f t="shared" si="1"/>
        <v>143082</v>
      </c>
      <c r="G26" s="5">
        <f t="shared" si="1"/>
        <v>40445</v>
      </c>
      <c r="H26" s="5">
        <f t="shared" si="1"/>
        <v>104006</v>
      </c>
      <c r="I26" s="5">
        <f>SUM(I10:I24)</f>
        <v>4000316</v>
      </c>
    </row>
    <row r="27" spans="1:9" ht="12.75" customHeight="1">
      <c r="A27" s="68"/>
      <c r="B27" s="69"/>
      <c r="C27" s="70"/>
      <c r="D27" s="70"/>
      <c r="E27" s="70"/>
      <c r="F27" s="70"/>
      <c r="G27" s="71"/>
      <c r="H27" s="72"/>
      <c r="I27" s="73"/>
    </row>
    <row r="28" spans="1:9" ht="12.75">
      <c r="A28" s="50"/>
      <c r="B28" s="50"/>
      <c r="C28" s="50"/>
      <c r="D28" s="50"/>
      <c r="E28" s="50"/>
      <c r="F28" s="50"/>
      <c r="G28" s="50"/>
      <c r="H28" s="50"/>
      <c r="I28" s="50"/>
    </row>
  </sheetData>
  <sheetProtection/>
  <printOptions/>
  <pageMargins left="1.1811023622047245" right="0.2362204724409449" top="0.84" bottom="0.4330708661417323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I38"/>
  <sheetViews>
    <sheetView zoomScalePageLayoutView="0" workbookViewId="0" topLeftCell="G1">
      <selection activeCell="M22" sqref="M22"/>
    </sheetView>
  </sheetViews>
  <sheetFormatPr defaultColWidth="11.421875" defaultRowHeight="12.75"/>
  <cols>
    <col min="1" max="1" width="22.421875" style="0" customWidth="1"/>
    <col min="2" max="2" width="24.00390625" style="0" customWidth="1"/>
    <col min="3" max="9" width="38.28125" style="0" customWidth="1"/>
  </cols>
  <sheetData>
    <row r="3" ht="12.75">
      <c r="A3" s="87" t="s">
        <v>62</v>
      </c>
    </row>
    <row r="5" spans="1:9" ht="12.75">
      <c r="A5" s="49" t="s">
        <v>12</v>
      </c>
      <c r="B5" s="51"/>
      <c r="C5" s="50"/>
      <c r="D5" s="50"/>
      <c r="E5" s="50"/>
      <c r="F5" s="50"/>
      <c r="G5" s="50"/>
      <c r="H5" s="50"/>
      <c r="I5" s="50"/>
    </row>
    <row r="6" spans="1:9" ht="12.75">
      <c r="A6" s="2" t="str">
        <f>'D-Sinies Pag Direc'!$A$6</f>
        <v>      (entre el 1 de enero y 30 de junio de 2017, montos expresados en miles de pesos de junio de 2017)</v>
      </c>
      <c r="B6" s="51"/>
      <c r="C6" s="50"/>
      <c r="D6" s="50"/>
      <c r="E6" s="50"/>
      <c r="F6" s="50"/>
      <c r="G6" s="50"/>
      <c r="H6" s="50"/>
      <c r="I6" s="50"/>
    </row>
    <row r="7" spans="1:9" ht="12.75">
      <c r="A7" s="75"/>
      <c r="B7" s="53"/>
      <c r="C7" s="54"/>
      <c r="D7" s="54"/>
      <c r="E7" s="54"/>
      <c r="F7" s="54"/>
      <c r="G7" s="54"/>
      <c r="H7" s="54"/>
      <c r="I7" s="55"/>
    </row>
    <row r="8" spans="1:9" ht="12.75">
      <c r="A8" s="76" t="s">
        <v>1</v>
      </c>
      <c r="B8" s="57" t="s">
        <v>2</v>
      </c>
      <c r="C8" s="57" t="s">
        <v>3</v>
      </c>
      <c r="D8" s="57" t="s">
        <v>4</v>
      </c>
      <c r="E8" s="57" t="s">
        <v>5</v>
      </c>
      <c r="F8" s="57" t="s">
        <v>85</v>
      </c>
      <c r="G8" s="57" t="s">
        <v>6</v>
      </c>
      <c r="H8" s="57" t="s">
        <v>7</v>
      </c>
      <c r="I8" s="58" t="s">
        <v>8</v>
      </c>
    </row>
    <row r="9" spans="1:9" ht="12.75">
      <c r="A9" s="77"/>
      <c r="B9" s="60"/>
      <c r="C9" s="60"/>
      <c r="D9" s="60"/>
      <c r="E9" s="60"/>
      <c r="F9" s="60"/>
      <c r="G9" s="60"/>
      <c r="H9" s="60"/>
      <c r="I9" s="61"/>
    </row>
    <row r="10" spans="1:9" ht="12.75">
      <c r="A10" s="83" t="str">
        <f>'F-N° Seg Contrat'!A10</f>
        <v>AIG</v>
      </c>
      <c r="B10" s="228"/>
      <c r="C10" s="228"/>
      <c r="D10" s="230"/>
      <c r="E10" s="230"/>
      <c r="F10" s="230"/>
      <c r="G10" s="230"/>
      <c r="H10" s="230"/>
      <c r="I10" s="4">
        <f aca="true" t="shared" si="0" ref="I10:I16">SUM(B10:H10)</f>
        <v>0</v>
      </c>
    </row>
    <row r="11" spans="1:9" ht="12.75">
      <c r="A11" s="83" t="str">
        <f>'F-N° Seg Contrat'!A11</f>
        <v>Bci</v>
      </c>
      <c r="B11" s="167">
        <v>4149095</v>
      </c>
      <c r="C11" s="167">
        <v>2010487</v>
      </c>
      <c r="D11" s="167">
        <v>137867</v>
      </c>
      <c r="E11" s="167">
        <v>604201</v>
      </c>
      <c r="F11" s="167">
        <v>734140</v>
      </c>
      <c r="G11" s="167">
        <v>539829</v>
      </c>
      <c r="H11" s="167">
        <v>211607</v>
      </c>
      <c r="I11" s="4">
        <f t="shared" si="0"/>
        <v>8387226</v>
      </c>
    </row>
    <row r="12" spans="1:9" ht="12.75">
      <c r="A12" s="83" t="str">
        <f>'F-N° Seg Contrat'!A12</f>
        <v>BNP PARIBAS CARDIF</v>
      </c>
      <c r="B12" s="167">
        <v>482363</v>
      </c>
      <c r="C12" s="167">
        <v>57041</v>
      </c>
      <c r="D12" s="167">
        <v>0</v>
      </c>
      <c r="E12" s="167">
        <v>0</v>
      </c>
      <c r="F12" s="167">
        <v>54182</v>
      </c>
      <c r="G12" s="167">
        <v>0</v>
      </c>
      <c r="H12" s="167">
        <v>1179</v>
      </c>
      <c r="I12" s="4">
        <f t="shared" si="0"/>
        <v>594765</v>
      </c>
    </row>
    <row r="13" spans="1:9" ht="12.75">
      <c r="A13" s="83" t="str">
        <f>'F-N° Seg Contrat'!A13</f>
        <v>Bupa</v>
      </c>
      <c r="B13" s="167">
        <v>684193</v>
      </c>
      <c r="C13" s="167">
        <v>451246</v>
      </c>
      <c r="D13" s="167">
        <v>854077</v>
      </c>
      <c r="E13" s="167">
        <v>0</v>
      </c>
      <c r="F13" s="167">
        <v>55092</v>
      </c>
      <c r="G13" s="167">
        <v>0</v>
      </c>
      <c r="H13" s="167">
        <v>378004</v>
      </c>
      <c r="I13" s="4">
        <f t="shared" si="0"/>
        <v>2422612</v>
      </c>
    </row>
    <row r="14" spans="1:9" ht="12.75">
      <c r="A14" s="83" t="str">
        <f>'F-N° Seg Contrat'!A14</f>
        <v>Chilena Consolidada</v>
      </c>
      <c r="B14" s="167">
        <v>67575</v>
      </c>
      <c r="C14" s="167">
        <v>48292</v>
      </c>
      <c r="D14" s="167">
        <v>0</v>
      </c>
      <c r="E14" s="167">
        <v>0</v>
      </c>
      <c r="F14" s="167">
        <v>153528</v>
      </c>
      <c r="G14" s="167">
        <v>0</v>
      </c>
      <c r="H14" s="167">
        <v>16692</v>
      </c>
      <c r="I14" s="4">
        <f t="shared" si="0"/>
        <v>286087</v>
      </c>
    </row>
    <row r="15" spans="1:9" ht="12.75">
      <c r="A15" s="83" t="str">
        <f>'F-N° Seg Contrat'!A15</f>
        <v>Chubb</v>
      </c>
      <c r="B15" s="167">
        <v>0</v>
      </c>
      <c r="C15" s="167">
        <v>0</v>
      </c>
      <c r="D15" s="167">
        <v>0</v>
      </c>
      <c r="E15" s="167">
        <v>576277</v>
      </c>
      <c r="F15" s="167">
        <v>0</v>
      </c>
      <c r="G15" s="167">
        <v>0</v>
      </c>
      <c r="H15" s="167">
        <v>0</v>
      </c>
      <c r="I15" s="4">
        <f t="shared" si="0"/>
        <v>576277</v>
      </c>
    </row>
    <row r="16" spans="1:9" ht="12.75">
      <c r="A16" s="83" t="str">
        <f>'F-N° Seg Contrat'!A16</f>
        <v>Consorcio Nacional</v>
      </c>
      <c r="B16" s="167">
        <v>1760743</v>
      </c>
      <c r="C16" s="167">
        <v>2096630</v>
      </c>
      <c r="D16" s="167">
        <v>36934</v>
      </c>
      <c r="E16" s="167">
        <v>492869</v>
      </c>
      <c r="F16" s="167">
        <v>2170362</v>
      </c>
      <c r="G16" s="167">
        <v>81844</v>
      </c>
      <c r="H16" s="167">
        <v>21760</v>
      </c>
      <c r="I16" s="4">
        <f t="shared" si="0"/>
        <v>6661142</v>
      </c>
    </row>
    <row r="17" spans="1:9" ht="12.75">
      <c r="A17" s="83" t="str">
        <f>'F-N° Seg Contrat'!A17</f>
        <v>HDI</v>
      </c>
      <c r="B17" s="167">
        <v>1671018</v>
      </c>
      <c r="C17" s="167">
        <v>648993</v>
      </c>
      <c r="D17" s="167">
        <v>124316</v>
      </c>
      <c r="E17" s="167">
        <v>129716</v>
      </c>
      <c r="F17" s="167">
        <v>320056</v>
      </c>
      <c r="G17" s="167">
        <v>5468</v>
      </c>
      <c r="H17" s="167">
        <v>103136</v>
      </c>
      <c r="I17" s="4">
        <f aca="true" t="shared" si="1" ref="I17:I24">SUM(B17:H17)</f>
        <v>3002703</v>
      </c>
    </row>
    <row r="18" spans="1:9" ht="12.75">
      <c r="A18" s="83" t="str">
        <f>'F-N° Seg Contrat'!A18</f>
        <v>Liberty</v>
      </c>
      <c r="B18" s="211">
        <v>0</v>
      </c>
      <c r="C18" s="211">
        <v>0</v>
      </c>
      <c r="D18" s="211">
        <v>0</v>
      </c>
      <c r="E18" s="211">
        <v>0</v>
      </c>
      <c r="F18" s="211">
        <v>0</v>
      </c>
      <c r="G18" s="211">
        <v>0</v>
      </c>
      <c r="H18" s="211">
        <v>0</v>
      </c>
      <c r="I18" s="4">
        <f t="shared" si="1"/>
        <v>0</v>
      </c>
    </row>
    <row r="19" spans="1:9" ht="12.75">
      <c r="A19" s="83" t="str">
        <f>'F-N° Seg Contrat'!A19</f>
        <v>Mapfre</v>
      </c>
      <c r="B19" s="167">
        <v>881347</v>
      </c>
      <c r="C19" s="167">
        <v>443524</v>
      </c>
      <c r="D19" s="167">
        <v>119538</v>
      </c>
      <c r="E19" s="167">
        <v>432562</v>
      </c>
      <c r="F19" s="167">
        <v>550816</v>
      </c>
      <c r="G19" s="167">
        <v>168633</v>
      </c>
      <c r="H19" s="167">
        <v>165177</v>
      </c>
      <c r="I19" s="4">
        <f t="shared" si="1"/>
        <v>2761597</v>
      </c>
    </row>
    <row r="20" spans="1:9" ht="12.75">
      <c r="A20" s="83" t="str">
        <f>'F-N° Seg Contrat'!A20</f>
        <v>Mutual de Seguros</v>
      </c>
      <c r="B20" s="167">
        <v>1009119</v>
      </c>
      <c r="C20" s="167">
        <v>594814</v>
      </c>
      <c r="D20" s="167">
        <v>0</v>
      </c>
      <c r="E20" s="167">
        <v>0</v>
      </c>
      <c r="F20" s="167">
        <v>24947</v>
      </c>
      <c r="G20" s="167">
        <v>0</v>
      </c>
      <c r="H20" s="167">
        <v>30739</v>
      </c>
      <c r="I20" s="4">
        <f t="shared" si="1"/>
        <v>1659619</v>
      </c>
    </row>
    <row r="21" spans="1:9" ht="12.75">
      <c r="A21" s="83" t="str">
        <f>'F-N° Seg Contrat'!A21</f>
        <v>Renta Nacional</v>
      </c>
      <c r="B21" s="167">
        <v>6398</v>
      </c>
      <c r="C21" s="167">
        <v>3866</v>
      </c>
      <c r="D21" s="167">
        <v>0</v>
      </c>
      <c r="E21" s="167">
        <v>359447</v>
      </c>
      <c r="F21" s="167">
        <v>1903</v>
      </c>
      <c r="G21" s="167">
        <v>68</v>
      </c>
      <c r="H21" s="167">
        <v>358</v>
      </c>
      <c r="I21" s="4">
        <f>SUM(B21:H21)</f>
        <v>372040</v>
      </c>
    </row>
    <row r="22" spans="1:9" s="170" customFormat="1" ht="12.75">
      <c r="A22" s="83" t="str">
        <f>'F-N° Seg Contrat'!A22</f>
        <v>Suramericana</v>
      </c>
      <c r="B22" s="167">
        <v>4196959</v>
      </c>
      <c r="C22" s="167">
        <v>556602</v>
      </c>
      <c r="D22" s="167">
        <v>33028</v>
      </c>
      <c r="E22" s="167">
        <v>45161</v>
      </c>
      <c r="F22" s="167">
        <v>186967</v>
      </c>
      <c r="G22" s="167">
        <v>14073</v>
      </c>
      <c r="H22" s="167">
        <v>32606</v>
      </c>
      <c r="I22" s="4">
        <f t="shared" si="1"/>
        <v>5065396</v>
      </c>
    </row>
    <row r="23" spans="1:9" s="170" customFormat="1" ht="12.75">
      <c r="A23" s="83" t="str">
        <f>'F-N° Seg Contrat'!A23</f>
        <v>SURA</v>
      </c>
      <c r="B23" s="172"/>
      <c r="C23" s="172"/>
      <c r="D23" s="172"/>
      <c r="E23" s="172"/>
      <c r="F23" s="172"/>
      <c r="G23" s="172"/>
      <c r="H23" s="172"/>
      <c r="I23" s="4">
        <f t="shared" si="1"/>
        <v>0</v>
      </c>
    </row>
    <row r="24" spans="1:9" s="170" customFormat="1" ht="12.75">
      <c r="A24" s="83" t="str">
        <f>'F-N° Seg Contrat'!A24</f>
        <v>Zenit</v>
      </c>
      <c r="B24" s="167">
        <v>1335799</v>
      </c>
      <c r="C24" s="167">
        <v>468237</v>
      </c>
      <c r="D24" s="167">
        <v>53</v>
      </c>
      <c r="E24" s="167">
        <v>0</v>
      </c>
      <c r="F24" s="167">
        <v>202483</v>
      </c>
      <c r="G24" s="167">
        <v>0</v>
      </c>
      <c r="H24" s="167">
        <v>24723</v>
      </c>
      <c r="I24" s="4">
        <f t="shared" si="1"/>
        <v>2031295</v>
      </c>
    </row>
    <row r="25" spans="1:9" ht="12.75">
      <c r="A25" s="62"/>
      <c r="B25" s="176"/>
      <c r="C25" s="177"/>
      <c r="D25" s="177"/>
      <c r="E25" s="177"/>
      <c r="F25" s="177"/>
      <c r="G25" s="81"/>
      <c r="H25" s="81"/>
      <c r="I25" s="178"/>
    </row>
    <row r="26" spans="1:9" ht="12.75">
      <c r="A26" s="67" t="s">
        <v>11</v>
      </c>
      <c r="B26" s="5">
        <f aca="true" t="shared" si="2" ref="B26:I26">SUM(B10:B24)</f>
        <v>16244609</v>
      </c>
      <c r="C26" s="6">
        <f t="shared" si="2"/>
        <v>7379732</v>
      </c>
      <c r="D26" s="6">
        <f t="shared" si="2"/>
        <v>1305813</v>
      </c>
      <c r="E26" s="6">
        <f t="shared" si="2"/>
        <v>2640233</v>
      </c>
      <c r="F26" s="6">
        <f t="shared" si="2"/>
        <v>4454476</v>
      </c>
      <c r="G26" s="7">
        <f t="shared" si="2"/>
        <v>809915</v>
      </c>
      <c r="H26" s="7">
        <f t="shared" si="2"/>
        <v>985981</v>
      </c>
      <c r="I26" s="8">
        <f t="shared" si="2"/>
        <v>33820759</v>
      </c>
    </row>
    <row r="27" spans="1:9" ht="12.75">
      <c r="A27" s="78"/>
      <c r="B27" s="79"/>
      <c r="C27" s="70"/>
      <c r="D27" s="70"/>
      <c r="E27" s="70"/>
      <c r="F27" s="70"/>
      <c r="G27" s="71"/>
      <c r="H27" s="71"/>
      <c r="I27" s="80"/>
    </row>
    <row r="29" spans="2:7" ht="12.75">
      <c r="B29" s="167"/>
      <c r="C29" s="167"/>
      <c r="D29" s="167"/>
      <c r="E29" s="167"/>
      <c r="F29" s="167"/>
      <c r="G29" s="167"/>
    </row>
    <row r="30" spans="2:7" ht="12.75">
      <c r="B30" s="167"/>
      <c r="C30" s="167"/>
      <c r="D30" s="167"/>
      <c r="E30" s="167"/>
      <c r="F30" s="167"/>
      <c r="G30" s="167"/>
    </row>
    <row r="31" spans="2:7" ht="12.75">
      <c r="B31" s="167"/>
      <c r="C31" s="167"/>
      <c r="D31" s="167"/>
      <c r="E31" s="167"/>
      <c r="F31" s="167"/>
      <c r="G31" s="167"/>
    </row>
    <row r="32" spans="2:7" ht="12.75">
      <c r="B32" s="167"/>
      <c r="C32" s="167"/>
      <c r="D32" s="167"/>
      <c r="E32" s="167"/>
      <c r="F32" s="167"/>
      <c r="G32" s="167"/>
    </row>
    <row r="33" spans="2:7" ht="12.75">
      <c r="B33" s="167"/>
      <c r="C33" s="167"/>
      <c r="D33" s="167"/>
      <c r="E33" s="167"/>
      <c r="F33" s="167"/>
      <c r="G33" s="167"/>
    </row>
    <row r="34" spans="2:7" ht="12.75">
      <c r="B34" s="167"/>
      <c r="C34" s="167"/>
      <c r="D34" s="167"/>
      <c r="E34" s="167"/>
      <c r="F34" s="167"/>
      <c r="G34" s="167"/>
    </row>
    <row r="35" spans="2:7" ht="12.75">
      <c r="B35" s="167"/>
      <c r="C35" s="167"/>
      <c r="D35" s="167"/>
      <c r="E35" s="167"/>
      <c r="F35" s="167"/>
      <c r="G35" s="167"/>
    </row>
    <row r="36" spans="2:7" ht="12.75">
      <c r="B36" s="167"/>
      <c r="C36" s="167"/>
      <c r="D36" s="167"/>
      <c r="E36" s="167"/>
      <c r="F36" s="167"/>
      <c r="G36" s="167"/>
    </row>
    <row r="37" spans="2:7" ht="12.75">
      <c r="B37" s="167"/>
      <c r="C37" s="167"/>
      <c r="D37" s="167"/>
      <c r="E37" s="167"/>
      <c r="F37" s="167"/>
      <c r="G37" s="167"/>
    </row>
    <row r="38" spans="2:7" ht="12.75">
      <c r="B38" s="167"/>
      <c r="C38" s="167"/>
      <c r="D38" s="167"/>
      <c r="E38" s="167"/>
      <c r="F38" s="167"/>
      <c r="G38" s="167"/>
    </row>
  </sheetData>
  <sheetProtection/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J31"/>
  <sheetViews>
    <sheetView zoomScalePageLayoutView="0" workbookViewId="0" topLeftCell="A7">
      <selection activeCell="H30" sqref="H30"/>
    </sheetView>
  </sheetViews>
  <sheetFormatPr defaultColWidth="11.421875" defaultRowHeight="12.75"/>
  <cols>
    <col min="1" max="1" width="22.421875" style="0" customWidth="1"/>
    <col min="2" max="4" width="11.7109375" style="0" customWidth="1"/>
    <col min="5" max="5" width="13.8515625" style="0" customWidth="1"/>
    <col min="6" max="6" width="12.28125" style="0" customWidth="1"/>
    <col min="7" max="9" width="11.7109375" style="0" customWidth="1"/>
  </cols>
  <sheetData>
    <row r="3" ht="12.75">
      <c r="A3" s="87" t="s">
        <v>62</v>
      </c>
    </row>
    <row r="5" spans="1:9" ht="12.75">
      <c r="A5" s="49" t="s">
        <v>13</v>
      </c>
      <c r="B5" s="50"/>
      <c r="C5" s="50"/>
      <c r="D5" s="48"/>
      <c r="E5" s="50"/>
      <c r="F5" s="50"/>
      <c r="G5" s="50"/>
      <c r="H5" s="50"/>
      <c r="I5" s="48"/>
    </row>
    <row r="6" spans="1:9" ht="12.75">
      <c r="A6" s="184" t="str">
        <f>'G-Prima Tot x Tip V'!A6</f>
        <v>      (entre el 1 de enero y 30 de junio de 2017, montos expresados en miles de pesos de junio de 2017)</v>
      </c>
      <c r="B6" s="185"/>
      <c r="C6" s="186"/>
      <c r="D6" s="186"/>
      <c r="E6" s="186"/>
      <c r="F6" s="186"/>
      <c r="G6" s="186"/>
      <c r="H6" s="186"/>
      <c r="I6" s="186"/>
    </row>
    <row r="7" spans="1:9" ht="12.75">
      <c r="A7" s="183"/>
      <c r="B7" s="51"/>
      <c r="C7" s="50"/>
      <c r="D7" s="50"/>
      <c r="E7" s="50"/>
      <c r="F7" s="50"/>
      <c r="G7" s="50"/>
      <c r="H7" s="50"/>
      <c r="I7" s="188"/>
    </row>
    <row r="8" spans="1:9" ht="12.75">
      <c r="A8" s="76" t="s">
        <v>1</v>
      </c>
      <c r="B8" s="57" t="s">
        <v>2</v>
      </c>
      <c r="C8" s="57" t="s">
        <v>3</v>
      </c>
      <c r="D8" s="57" t="s">
        <v>4</v>
      </c>
      <c r="E8" s="57" t="s">
        <v>5</v>
      </c>
      <c r="F8" s="57" t="s">
        <v>85</v>
      </c>
      <c r="G8" s="57" t="s">
        <v>6</v>
      </c>
      <c r="H8" s="57" t="s">
        <v>7</v>
      </c>
      <c r="I8" s="189" t="s">
        <v>84</v>
      </c>
    </row>
    <row r="9" spans="1:9" ht="12.75">
      <c r="A9" s="187"/>
      <c r="B9" s="186"/>
      <c r="C9" s="186"/>
      <c r="D9" s="186"/>
      <c r="E9" s="186"/>
      <c r="F9" s="186"/>
      <c r="G9" s="186"/>
      <c r="H9" s="186"/>
      <c r="I9" s="190"/>
    </row>
    <row r="10" spans="1:9" ht="12.75">
      <c r="A10" s="83" t="str">
        <f>'F-N° Seg Contrat'!A10</f>
        <v>AIG</v>
      </c>
      <c r="B10" s="173" t="str">
        <f>IF('F-N° Seg Contrat'!B10=0,"   ---",'G-Prima Tot x Tip V'!B10/'F-N° Seg Contrat'!B10*1000)</f>
        <v>   ---</v>
      </c>
      <c r="C10" s="173" t="str">
        <f>IF('F-N° Seg Contrat'!C10=0,"   ---",'G-Prima Tot x Tip V'!C10/'F-N° Seg Contrat'!C10*1000)</f>
        <v>   ---</v>
      </c>
      <c r="D10" s="173" t="str">
        <f>IF('F-N° Seg Contrat'!D10=0,"   ---",'G-Prima Tot x Tip V'!D10/'F-N° Seg Contrat'!D10*1000)</f>
        <v>   ---</v>
      </c>
      <c r="E10" s="173" t="str">
        <f>IF('F-N° Seg Contrat'!E10=0,"   ---",'G-Prima Tot x Tip V'!E10/'F-N° Seg Contrat'!E10*1000)</f>
        <v>   ---</v>
      </c>
      <c r="F10" s="173" t="str">
        <f>IF('F-N° Seg Contrat'!F10=0,"   ---",'G-Prima Tot x Tip V'!F10/'F-N° Seg Contrat'!F10*1000)</f>
        <v>   ---</v>
      </c>
      <c r="G10" s="173" t="str">
        <f>IF('F-N° Seg Contrat'!G10=0,"   ---",'G-Prima Tot x Tip V'!G10/'F-N° Seg Contrat'!G10*1000)</f>
        <v>   ---</v>
      </c>
      <c r="H10" s="173" t="str">
        <f>IF('F-N° Seg Contrat'!H10=0,"   ---",'G-Prima Tot x Tip V'!H10/'F-N° Seg Contrat'!H10*1000)</f>
        <v>   ---</v>
      </c>
      <c r="I10" s="179" t="str">
        <f>IF('F-N° Seg Contrat'!I10=0,"   ---",'G-Prima Tot x Tip V'!I10/'F-N° Seg Contrat'!I10*1000)</f>
        <v>   ---</v>
      </c>
    </row>
    <row r="11" spans="1:9" ht="12.75">
      <c r="A11" s="83" t="str">
        <f>'F-N° Seg Contrat'!A11</f>
        <v>Bci</v>
      </c>
      <c r="B11" s="173">
        <f>IF('F-N° Seg Contrat'!B11=0,"   ---",'G-Prima Tot x Tip V'!B11/'F-N° Seg Contrat'!B11*1000)</f>
        <v>6497.254898276208</v>
      </c>
      <c r="C11" s="173">
        <f>IF('F-N° Seg Contrat'!C11=0,"   ---",'G-Prima Tot x Tip V'!C11/'F-N° Seg Contrat'!C11*1000)</f>
        <v>9628.123593245662</v>
      </c>
      <c r="D11" s="173">
        <f>IF('F-N° Seg Contrat'!D11=0,"   ---",'G-Prima Tot x Tip V'!D11/'F-N° Seg Contrat'!D11*1000)</f>
        <v>25292.056503393873</v>
      </c>
      <c r="E11" s="173">
        <f>IF('F-N° Seg Contrat'!E11=0,"   ---",'G-Prima Tot x Tip V'!E11/'F-N° Seg Contrat'!E11*1000)</f>
        <v>46139.824360442915</v>
      </c>
      <c r="F11" s="173">
        <f>IF('F-N° Seg Contrat'!F11=0,"   ---",'G-Prima Tot x Tip V'!F11/'F-N° Seg Contrat'!F11*1000)</f>
        <v>33755.11517770932</v>
      </c>
      <c r="G11" s="173">
        <f>IF('F-N° Seg Contrat'!G11=0,"   ---",'G-Prima Tot x Tip V'!G11/'F-N° Seg Contrat'!G11*1000)</f>
        <v>20241.816341070156</v>
      </c>
      <c r="H11" s="173">
        <f>IF('F-N° Seg Contrat'!H11=0,"   ---",'G-Prima Tot x Tip V'!H11/'F-N° Seg Contrat'!H11*1000)</f>
        <v>15186.378642170232</v>
      </c>
      <c r="I11" s="179">
        <f>IF('F-N° Seg Contrat'!I11=0,"   ---",'G-Prima Tot x Tip V'!I11/'F-N° Seg Contrat'!I11*1000)</f>
        <v>9034.999310570676</v>
      </c>
    </row>
    <row r="12" spans="1:9" ht="12.75">
      <c r="A12" s="83" t="str">
        <f>'F-N° Seg Contrat'!A12</f>
        <v>BNP PARIBAS CARDIF</v>
      </c>
      <c r="B12" s="173">
        <f>IF('F-N° Seg Contrat'!B12=0,"   ---",'G-Prima Tot x Tip V'!B12/'F-N° Seg Contrat'!B12*1000)</f>
        <v>4670.077840601038</v>
      </c>
      <c r="C12" s="173">
        <f>IF('F-N° Seg Contrat'!C12=0,"   ---",'G-Prima Tot x Tip V'!C12/'F-N° Seg Contrat'!C12*1000)</f>
        <v>7751.189020247316</v>
      </c>
      <c r="D12" s="173" t="str">
        <f>IF('F-N° Seg Contrat'!D12=0,"   ---",'G-Prima Tot x Tip V'!D12/'F-N° Seg Contrat'!D12*1000)</f>
        <v>   ---</v>
      </c>
      <c r="E12" s="173" t="str">
        <f>IF('F-N° Seg Contrat'!E12=0,"   ---",'G-Prima Tot x Tip V'!E12/'F-N° Seg Contrat'!E12*1000)</f>
        <v>   ---</v>
      </c>
      <c r="F12" s="173">
        <f>IF('F-N° Seg Contrat'!F12=0,"   ---",'G-Prima Tot x Tip V'!F12/'F-N° Seg Contrat'!F12*1000)</f>
        <v>60403.56744704571</v>
      </c>
      <c r="G12" s="173" t="str">
        <f>IF('F-N° Seg Contrat'!G12=0,"   ---",'G-Prima Tot x Tip V'!G12/'F-N° Seg Contrat'!G12*1000)</f>
        <v>   ---</v>
      </c>
      <c r="H12" s="173">
        <f>IF('F-N° Seg Contrat'!H12=0,"   ---",'G-Prima Tot x Tip V'!H12/'F-N° Seg Contrat'!H12*1000)</f>
        <v>4534.615384615385</v>
      </c>
      <c r="I12" s="179">
        <f>IF('F-N° Seg Contrat'!I12=0,"   ---",'G-Prima Tot x Tip V'!I12/'F-N° Seg Contrat'!I12*1000)</f>
        <v>5319.7112804550825</v>
      </c>
    </row>
    <row r="13" spans="1:9" ht="12.75">
      <c r="A13" s="83" t="str">
        <f>'F-N° Seg Contrat'!A13</f>
        <v>Bupa</v>
      </c>
      <c r="B13" s="173">
        <f>IF('F-N° Seg Contrat'!B13=0,"   ---",'G-Prima Tot x Tip V'!B13/'F-N° Seg Contrat'!B13*1000)</f>
        <v>7397.720760755566</v>
      </c>
      <c r="C13" s="173">
        <f>IF('F-N° Seg Contrat'!C13=0,"   ---",'G-Prima Tot x Tip V'!C13/'F-N° Seg Contrat'!C13*1000)</f>
        <v>8462.97824456114</v>
      </c>
      <c r="D13" s="173">
        <f>IF('F-N° Seg Contrat'!D13=0,"   ---",'G-Prima Tot x Tip V'!D13/'F-N° Seg Contrat'!D13*1000)</f>
        <v>14993.013253752304</v>
      </c>
      <c r="E13" s="173" t="str">
        <f>IF('F-N° Seg Contrat'!E13=0,"   ---",'G-Prima Tot x Tip V'!E13/'F-N° Seg Contrat'!E13*1000)</f>
        <v>   ---</v>
      </c>
      <c r="F13" s="173">
        <f>IF('F-N° Seg Contrat'!F13=0,"   ---",'G-Prima Tot x Tip V'!F13/'F-N° Seg Contrat'!F13*1000)</f>
        <v>35315.38461538462</v>
      </c>
      <c r="G13" s="173" t="str">
        <f>IF('F-N° Seg Contrat'!G13=0,"   ---",'G-Prima Tot x Tip V'!G13/'F-N° Seg Contrat'!G13*1000)</f>
        <v>   ---</v>
      </c>
      <c r="H13" s="173">
        <f>IF('F-N° Seg Contrat'!H13=0,"   ---",'G-Prima Tot x Tip V'!H13/'F-N° Seg Contrat'!H13*1000)</f>
        <v>7109.748528222393</v>
      </c>
      <c r="I13" s="179">
        <f>IF('F-N° Seg Contrat'!I13=0,"   ---",'G-Prima Tot x Tip V'!I13/'F-N° Seg Contrat'!I13*1000)</f>
        <v>9408.238478596033</v>
      </c>
    </row>
    <row r="14" spans="1:9" ht="12.75">
      <c r="A14" s="83" t="str">
        <f>'F-N° Seg Contrat'!A14</f>
        <v>Chilena Consolidada</v>
      </c>
      <c r="B14" s="173">
        <f>IF('F-N° Seg Contrat'!B14=0,"   ---",'G-Prima Tot x Tip V'!B14/'F-N° Seg Contrat'!B14*1000)</f>
        <v>5770.70879590094</v>
      </c>
      <c r="C14" s="173">
        <f>IF('F-N° Seg Contrat'!C14=0,"   ---",'G-Prima Tot x Tip V'!C14/'F-N° Seg Contrat'!C14*1000)</f>
        <v>7936.236647493837</v>
      </c>
      <c r="D14" s="173" t="str">
        <f>IF('F-N° Seg Contrat'!D14=0,"   ---",'G-Prima Tot x Tip V'!D14/'F-N° Seg Contrat'!D14*1000)</f>
        <v>   ---</v>
      </c>
      <c r="E14" s="173" t="str">
        <f>IF('F-N° Seg Contrat'!E14=0,"   ---",'G-Prima Tot x Tip V'!E14/'F-N° Seg Contrat'!E14*1000)</f>
        <v>   ---</v>
      </c>
      <c r="F14" s="173">
        <f>IF('F-N° Seg Contrat'!F14=0,"   ---",'G-Prima Tot x Tip V'!F14/'F-N° Seg Contrat'!F14*1000)</f>
        <v>31040.841083704003</v>
      </c>
      <c r="G14" s="173" t="str">
        <f>IF('F-N° Seg Contrat'!G14=0,"   ---",'G-Prima Tot x Tip V'!G14/'F-N° Seg Contrat'!G14*1000)</f>
        <v>   ---</v>
      </c>
      <c r="H14" s="173">
        <f>IF('F-N° Seg Contrat'!H14=0,"   ---",'G-Prima Tot x Tip V'!H14/'F-N° Seg Contrat'!H14*1000)</f>
        <v>14157.760814249365</v>
      </c>
      <c r="I14" s="179">
        <f>IF('F-N° Seg Contrat'!I14=0,"   ---",'G-Prima Tot x Tip V'!I14/'F-N° Seg Contrat'!I14*1000)</f>
        <v>11960.158862876255</v>
      </c>
    </row>
    <row r="15" spans="1:9" ht="12.75">
      <c r="A15" s="83" t="str">
        <f>'F-N° Seg Contrat'!A15</f>
        <v>Chubb</v>
      </c>
      <c r="B15" s="173" t="str">
        <f>IF('F-N° Seg Contrat'!B15=0,"   ---",'G-Prima Tot x Tip V'!B15/'F-N° Seg Contrat'!B15*1000)</f>
        <v>   ---</v>
      </c>
      <c r="C15" s="173" t="str">
        <f>IF('F-N° Seg Contrat'!C15=0,"   ---",'G-Prima Tot x Tip V'!C15/'F-N° Seg Contrat'!C15*1000)</f>
        <v>   ---</v>
      </c>
      <c r="D15" s="173" t="str">
        <f>IF('F-N° Seg Contrat'!D15=0,"   ---",'G-Prima Tot x Tip V'!D15/'F-N° Seg Contrat'!D15*1000)</f>
        <v>   ---</v>
      </c>
      <c r="E15" s="173">
        <f>IF('F-N° Seg Contrat'!E15=0,"   ---",'G-Prima Tot x Tip V'!E15/'F-N° Seg Contrat'!E15*1000)</f>
        <v>151811.64383561644</v>
      </c>
      <c r="F15" s="173" t="str">
        <f>IF('F-N° Seg Contrat'!F15=0,"   ---",'G-Prima Tot x Tip V'!F15/'F-N° Seg Contrat'!F15*1000)</f>
        <v>   ---</v>
      </c>
      <c r="G15" s="173" t="str">
        <f>IF('F-N° Seg Contrat'!G15=0,"   ---",'G-Prima Tot x Tip V'!G15/'F-N° Seg Contrat'!G15*1000)</f>
        <v>   ---</v>
      </c>
      <c r="H15" s="173" t="str">
        <f>IF('F-N° Seg Contrat'!H15=0,"   ---",'G-Prima Tot x Tip V'!H15/'F-N° Seg Contrat'!H15*1000)</f>
        <v>   ---</v>
      </c>
      <c r="I15" s="179">
        <f>IF('F-N° Seg Contrat'!I15=0,"   ---",'G-Prima Tot x Tip V'!I15/'F-N° Seg Contrat'!I15*1000)</f>
        <v>151811.64383561644</v>
      </c>
    </row>
    <row r="16" spans="1:9" ht="12.75">
      <c r="A16" s="83" t="str">
        <f>'F-N° Seg Contrat'!A16</f>
        <v>Consorcio Nacional</v>
      </c>
      <c r="B16" s="173">
        <f>IF('F-N° Seg Contrat'!B16=0,"   ---",'G-Prima Tot x Tip V'!B16/'F-N° Seg Contrat'!B16*1000)</f>
        <v>7350.057398092296</v>
      </c>
      <c r="C16" s="173">
        <f>IF('F-N° Seg Contrat'!C16=0,"   ---",'G-Prima Tot x Tip V'!C16/'F-N° Seg Contrat'!C16*1000)</f>
        <v>7545.362939504084</v>
      </c>
      <c r="D16" s="173">
        <f>IF('F-N° Seg Contrat'!D16=0,"   ---",'G-Prima Tot x Tip V'!D16/'F-N° Seg Contrat'!D16*1000)</f>
        <v>21117.209834190966</v>
      </c>
      <c r="E16" s="173">
        <f>IF('F-N° Seg Contrat'!E16=0,"   ---",'G-Prima Tot x Tip V'!E16/'F-N° Seg Contrat'!E16*1000)</f>
        <v>116683.00189393939</v>
      </c>
      <c r="F16" s="173">
        <f>IF('F-N° Seg Contrat'!F16=0,"   ---",'G-Prima Tot x Tip V'!F16/'F-N° Seg Contrat'!F16*1000)</f>
        <v>29698.033688646847</v>
      </c>
      <c r="G16" s="173">
        <f>IF('F-N° Seg Contrat'!G16=0,"   ---",'G-Prima Tot x Tip V'!G16/'F-N° Seg Contrat'!G16*1000)</f>
        <v>20563.81909547739</v>
      </c>
      <c r="H16" s="173">
        <f>IF('F-N° Seg Contrat'!H16=0,"   ---",'G-Prima Tot x Tip V'!H16/'F-N° Seg Contrat'!H16*1000)</f>
        <v>6485.842026825633</v>
      </c>
      <c r="I16" s="179">
        <f>IF('F-N° Seg Contrat'!I16=0,"   ---",'G-Prima Tot x Tip V'!I16/'F-N° Seg Contrat'!I16*1000)</f>
        <v>11031.777997860268</v>
      </c>
    </row>
    <row r="17" spans="1:9" ht="12.75">
      <c r="A17" s="83" t="str">
        <f>'F-N° Seg Contrat'!A17</f>
        <v>HDI</v>
      </c>
      <c r="B17" s="173">
        <f>IF('F-N° Seg Contrat'!B17=0,"   ---",'G-Prima Tot x Tip V'!B17/'F-N° Seg Contrat'!B17*1000)</f>
        <v>6150.933672962318</v>
      </c>
      <c r="C17" s="173">
        <f>IF('F-N° Seg Contrat'!C17=0,"   ---",'G-Prima Tot x Tip V'!C17/'F-N° Seg Contrat'!C17*1000)</f>
        <v>7937.587143171645</v>
      </c>
      <c r="D17" s="173">
        <f>IF('F-N° Seg Contrat'!D17=0,"   ---",'G-Prima Tot x Tip V'!D17/'F-N° Seg Contrat'!D17*1000)</f>
        <v>16966.83499385833</v>
      </c>
      <c r="E17" s="173">
        <f>IF('F-N° Seg Contrat'!E17=0,"   ---",'G-Prima Tot x Tip V'!E17/'F-N° Seg Contrat'!E17*1000)</f>
        <v>70003.23799244469</v>
      </c>
      <c r="F17" s="173">
        <f>IF('F-N° Seg Contrat'!F17=0,"   ---",'G-Prima Tot x Tip V'!F17/'F-N° Seg Contrat'!F17*1000)</f>
        <v>32034.430987889104</v>
      </c>
      <c r="G17" s="173">
        <f>IF('F-N° Seg Contrat'!G17=0,"   ---",'G-Prima Tot x Tip V'!G17/'F-N° Seg Contrat'!G17*1000)</f>
        <v>16177.514792899408</v>
      </c>
      <c r="H17" s="173">
        <f>IF('F-N° Seg Contrat'!H17=0,"   ---",'G-Prima Tot x Tip V'!H17/'F-N° Seg Contrat'!H17*1000)</f>
        <v>10722.112485705376</v>
      </c>
      <c r="I17" s="179">
        <f>IF('F-N° Seg Contrat'!I17=0,"   ---",'G-Prima Tot x Tip V'!I17/'F-N° Seg Contrat'!I17*1000)</f>
        <v>7848.993227188486</v>
      </c>
    </row>
    <row r="18" spans="1:9" ht="12.75">
      <c r="A18" s="83" t="str">
        <f>'F-N° Seg Contrat'!A18</f>
        <v>Liberty</v>
      </c>
      <c r="B18" s="173" t="str">
        <f>IF('F-N° Seg Contrat'!B18=0,"   ---",'G-Prima Tot x Tip V'!B18/'F-N° Seg Contrat'!B18*1000)</f>
        <v>   ---</v>
      </c>
      <c r="C18" s="173" t="str">
        <f>IF('F-N° Seg Contrat'!C18=0,"   ---",'G-Prima Tot x Tip V'!C18/'F-N° Seg Contrat'!C18*1000)</f>
        <v>   ---</v>
      </c>
      <c r="D18" s="173" t="str">
        <f>IF('F-N° Seg Contrat'!D18=0,"   ---",'G-Prima Tot x Tip V'!D18/'F-N° Seg Contrat'!D18*1000)</f>
        <v>   ---</v>
      </c>
      <c r="E18" s="173" t="str">
        <f>IF('F-N° Seg Contrat'!E18=0,"   ---",'G-Prima Tot x Tip V'!E18/'F-N° Seg Contrat'!E18*1000)</f>
        <v>   ---</v>
      </c>
      <c r="F18" s="173" t="str">
        <f>IF('F-N° Seg Contrat'!F18=0,"   ---",'G-Prima Tot x Tip V'!F18/'F-N° Seg Contrat'!F18*1000)</f>
        <v>   ---</v>
      </c>
      <c r="G18" s="173" t="str">
        <f>IF('F-N° Seg Contrat'!G18=0,"   ---",'G-Prima Tot x Tip V'!G18/'F-N° Seg Contrat'!G18*1000)</f>
        <v>   ---</v>
      </c>
      <c r="H18" s="173" t="str">
        <f>IF('F-N° Seg Contrat'!H18=0,"   ---",'G-Prima Tot x Tip V'!H18/'F-N° Seg Contrat'!H18*1000)</f>
        <v>   ---</v>
      </c>
      <c r="I18" s="179" t="str">
        <f>IF('F-N° Seg Contrat'!I18=0,"   ---",'G-Prima Tot x Tip V'!I18/'F-N° Seg Contrat'!I18*1000)</f>
        <v>   ---</v>
      </c>
    </row>
    <row r="19" spans="1:9" ht="12.75">
      <c r="A19" s="83" t="str">
        <f>'F-N° Seg Contrat'!A19</f>
        <v>Mapfre</v>
      </c>
      <c r="B19" s="173">
        <f>IF('F-N° Seg Contrat'!B19=0,"   ---",'G-Prima Tot x Tip V'!B19/'F-N° Seg Contrat'!B19*1000)</f>
        <v>6460.351551046737</v>
      </c>
      <c r="C19" s="173">
        <f>IF('F-N° Seg Contrat'!C19=0,"   ---",'G-Prima Tot x Tip V'!C19/'F-N° Seg Contrat'!C19*1000)</f>
        <v>9219.148184331414</v>
      </c>
      <c r="D19" s="173">
        <f>IF('F-N° Seg Contrat'!D19=0,"   ---",'G-Prima Tot x Tip V'!D19/'F-N° Seg Contrat'!D19*1000)</f>
        <v>16000.267701780216</v>
      </c>
      <c r="E19" s="173">
        <f>IF('F-N° Seg Contrat'!E19=0,"   ---",'G-Prima Tot x Tip V'!E19/'F-N° Seg Contrat'!E19*1000)</f>
        <v>43830.377951160204</v>
      </c>
      <c r="F19" s="173">
        <f>IF('F-N° Seg Contrat'!F19=0,"   ---",'G-Prima Tot x Tip V'!F19/'F-N° Seg Contrat'!F19*1000)</f>
        <v>30842.488381208354</v>
      </c>
      <c r="G19" s="173">
        <f>IF('F-N° Seg Contrat'!G19=0,"   ---",'G-Prima Tot x Tip V'!G19/'F-N° Seg Contrat'!G19*1000)</f>
        <v>19130.232558139534</v>
      </c>
      <c r="H19" s="173">
        <f>IF('F-N° Seg Contrat'!H19=0,"   ---",'G-Prima Tot x Tip V'!H19/'F-N° Seg Contrat'!H19*1000)</f>
        <v>12685.431226480301</v>
      </c>
      <c r="I19" s="179">
        <f>IF('F-N° Seg Contrat'!I19=0,"   ---",'G-Prima Tot x Tip V'!I19/'F-N° Seg Contrat'!I19*1000)</f>
        <v>11431.965326533316</v>
      </c>
    </row>
    <row r="20" spans="1:9" ht="12.75">
      <c r="A20" s="83" t="str">
        <f>'F-N° Seg Contrat'!A20</f>
        <v>Mutual de Seguros</v>
      </c>
      <c r="B20" s="173">
        <f>IF('F-N° Seg Contrat'!B20=0,"   ---",'G-Prima Tot x Tip V'!B20/'F-N° Seg Contrat'!B20*1000)</f>
        <v>8505.723196223871</v>
      </c>
      <c r="C20" s="173">
        <f>IF('F-N° Seg Contrat'!C20=0,"   ---",'G-Prima Tot x Tip V'!C20/'F-N° Seg Contrat'!C20*1000)</f>
        <v>10400.482593415047</v>
      </c>
      <c r="D20" s="173" t="str">
        <f>IF('F-N° Seg Contrat'!D20=0,"   ---",'G-Prima Tot x Tip V'!D20/'F-N° Seg Contrat'!D20*1000)</f>
        <v>   ---</v>
      </c>
      <c r="E20" s="173" t="str">
        <f>IF('F-N° Seg Contrat'!E20=0,"   ---",'G-Prima Tot x Tip V'!E20/'F-N° Seg Contrat'!E20*1000)</f>
        <v>   ---</v>
      </c>
      <c r="F20" s="173">
        <f>IF('F-N° Seg Contrat'!F20=0,"   ---",'G-Prima Tot x Tip V'!F20/'F-N° Seg Contrat'!F20*1000)</f>
        <v>40564.22764227642</v>
      </c>
      <c r="G20" s="173" t="str">
        <f>IF('F-N° Seg Contrat'!G20=0,"   ---",'G-Prima Tot x Tip V'!G20/'F-N° Seg Contrat'!G20*1000)</f>
        <v>   ---</v>
      </c>
      <c r="H20" s="173">
        <f>IF('F-N° Seg Contrat'!H20=0,"   ---",'G-Prima Tot x Tip V'!H20/'F-N° Seg Contrat'!H20*1000)</f>
        <v>12765.365448504983</v>
      </c>
      <c r="I20" s="179">
        <f>IF('F-N° Seg Contrat'!I20=0,"   ---",'G-Prima Tot x Tip V'!I20/'F-N° Seg Contrat'!I20*1000)</f>
        <v>9279.183020787905</v>
      </c>
    </row>
    <row r="21" spans="1:9" ht="12.75">
      <c r="A21" s="83" t="str">
        <f>'F-N° Seg Contrat'!A21</f>
        <v>Renta Nacional</v>
      </c>
      <c r="B21" s="173">
        <f>IF('F-N° Seg Contrat'!B21=0,"   ---",'G-Prima Tot x Tip V'!B21/'F-N° Seg Contrat'!B21*1000)</f>
        <v>9635.542168674698</v>
      </c>
      <c r="C21" s="173">
        <f>IF('F-N° Seg Contrat'!C21=0,"   ---",'G-Prima Tot x Tip V'!C21/'F-N° Seg Contrat'!C21*1000)</f>
        <v>11786.58536585366</v>
      </c>
      <c r="D21" s="173" t="str">
        <f>IF('F-N° Seg Contrat'!D21=0,"   ---",'G-Prima Tot x Tip V'!D21/'F-N° Seg Contrat'!D21*1000)</f>
        <v>   ---</v>
      </c>
      <c r="E21" s="173">
        <f>IF('F-N° Seg Contrat'!E21=0,"   ---",'G-Prima Tot x Tip V'!E21/'F-N° Seg Contrat'!E21*1000)</f>
        <v>89170.6772513024</v>
      </c>
      <c r="F21" s="173">
        <f>IF('F-N° Seg Contrat'!F21=0,"   ---",'G-Prima Tot x Tip V'!F21/'F-N° Seg Contrat'!F21*1000)</f>
        <v>33385.964912280695</v>
      </c>
      <c r="G21" s="173">
        <f>IF('F-N° Seg Contrat'!G21=0,"   ---",'G-Prima Tot x Tip V'!G21/'F-N° Seg Contrat'!G21*1000)</f>
        <v>22666.666666666668</v>
      </c>
      <c r="H21" s="173">
        <f>IF('F-N° Seg Contrat'!H21=0,"   ---",'G-Prima Tot x Tip V'!H21/'F-N° Seg Contrat'!H21*1000)</f>
        <v>7160</v>
      </c>
      <c r="I21" s="179">
        <f>IF('F-N° Seg Contrat'!I21=0,"   ---",'G-Prima Tot x Tip V'!I21/'F-N° Seg Contrat'!I21*1000)</f>
        <v>72480.03117085526</v>
      </c>
    </row>
    <row r="22" spans="1:9" ht="12.75">
      <c r="A22" s="83" t="str">
        <f>'F-N° Seg Contrat'!A22</f>
        <v>Suramericana</v>
      </c>
      <c r="B22" s="173">
        <f>IF('F-N° Seg Contrat'!B22=0,"   ---",'G-Prima Tot x Tip V'!B22/'F-N° Seg Contrat'!B22*1000)</f>
        <v>4846.283440490707</v>
      </c>
      <c r="C22" s="173">
        <f>IF('F-N° Seg Contrat'!C22=0,"   ---",'G-Prima Tot x Tip V'!C22/'F-N° Seg Contrat'!C22*1000)</f>
        <v>7764.6615702248755</v>
      </c>
      <c r="D22" s="173">
        <f>IF('F-N° Seg Contrat'!D22=0,"   ---",'G-Prima Tot x Tip V'!D22/'F-N° Seg Contrat'!D22*1000)</f>
        <v>18318.358291735996</v>
      </c>
      <c r="E22" s="173">
        <f>IF('F-N° Seg Contrat'!E22=0,"   ---",'G-Prima Tot x Tip V'!E22/'F-N° Seg Contrat'!E22*1000)</f>
        <v>19982.743362831858</v>
      </c>
      <c r="F22" s="173">
        <f>IF('F-N° Seg Contrat'!F22=0,"   ---",'G-Prima Tot x Tip V'!F22/'F-N° Seg Contrat'!F22*1000)</f>
        <v>30366.57463050187</v>
      </c>
      <c r="G22" s="173">
        <f>IF('F-N° Seg Contrat'!G22=0,"   ---",'G-Prima Tot x Tip V'!G22/'F-N° Seg Contrat'!G22*1000)</f>
        <v>21989.0625</v>
      </c>
      <c r="H22" s="173">
        <f>IF('F-N° Seg Contrat'!H22=0,"   ---",'G-Prima Tot x Tip V'!H22/'F-N° Seg Contrat'!H22*1000)</f>
        <v>7875.84541062802</v>
      </c>
      <c r="I22" s="179">
        <f>IF('F-N° Seg Contrat'!I22=0,"   ---",'G-Prima Tot x Tip V'!I22/'F-N° Seg Contrat'!I22*1000)</f>
        <v>5316.884643644379</v>
      </c>
    </row>
    <row r="23" spans="1:10" ht="12.75">
      <c r="A23" s="83" t="str">
        <f>'F-N° Seg Contrat'!A23</f>
        <v>SURA</v>
      </c>
      <c r="B23" s="173" t="str">
        <f>IF('F-N° Seg Contrat'!B23=0,"   ---",'G-Prima Tot x Tip V'!B23/'F-N° Seg Contrat'!B23*1000)</f>
        <v>   ---</v>
      </c>
      <c r="C23" s="173" t="str">
        <f>IF('F-N° Seg Contrat'!C23=0,"   ---",'G-Prima Tot x Tip V'!C23/'F-N° Seg Contrat'!C23*1000)</f>
        <v>   ---</v>
      </c>
      <c r="D23" s="173" t="str">
        <f>IF('F-N° Seg Contrat'!D23=0,"   ---",'G-Prima Tot x Tip V'!D23/'F-N° Seg Contrat'!D23*1000)</f>
        <v>   ---</v>
      </c>
      <c r="E23" s="173" t="str">
        <f>IF('F-N° Seg Contrat'!E23=0,"   ---",'G-Prima Tot x Tip V'!E23/'F-N° Seg Contrat'!E23*1000)</f>
        <v>   ---</v>
      </c>
      <c r="F23" s="173" t="str">
        <f>IF('F-N° Seg Contrat'!F23=0,"   ---",'G-Prima Tot x Tip V'!F23/'F-N° Seg Contrat'!F23*1000)</f>
        <v>   ---</v>
      </c>
      <c r="G23" s="173" t="str">
        <f>IF('F-N° Seg Contrat'!G23=0,"   ---",'G-Prima Tot x Tip V'!G23/'F-N° Seg Contrat'!G23*1000)</f>
        <v>   ---</v>
      </c>
      <c r="H23" s="173" t="str">
        <f>IF('F-N° Seg Contrat'!H23=0,"   ---",'G-Prima Tot x Tip V'!H23/'F-N° Seg Contrat'!H23*1000)</f>
        <v>   ---</v>
      </c>
      <c r="I23" s="179" t="str">
        <f>IF('F-N° Seg Contrat'!I23=0,"   ---",'G-Prima Tot x Tip V'!I23/'F-N° Seg Contrat'!I23*1000)</f>
        <v>   ---</v>
      </c>
      <c r="J23" s="174"/>
    </row>
    <row r="24" spans="1:10" ht="12.75">
      <c r="A24" s="83" t="str">
        <f>'F-N° Seg Contrat'!A24</f>
        <v>Zenit</v>
      </c>
      <c r="B24" s="173">
        <f>IF('F-N° Seg Contrat'!B24=0,"   ---",'G-Prima Tot x Tip V'!B24/'F-N° Seg Contrat'!B24*1000)</f>
        <v>5408.0712223837145</v>
      </c>
      <c r="C24" s="173">
        <f>IF('F-N° Seg Contrat'!C24=0,"   ---",'G-Prima Tot x Tip V'!C24/'F-N° Seg Contrat'!C24*1000)</f>
        <v>8620.291616038881</v>
      </c>
      <c r="D24" s="173">
        <f>IF('F-N° Seg Contrat'!D24=0,"   ---",'G-Prima Tot x Tip V'!D24/'F-N° Seg Contrat'!D24*1000)</f>
        <v>17666.666666666668</v>
      </c>
      <c r="E24" s="173" t="str">
        <f>IF('F-N° Seg Contrat'!E24=0,"   ---",'G-Prima Tot x Tip V'!E24/'F-N° Seg Contrat'!E24*1000)</f>
        <v>   ---</v>
      </c>
      <c r="F24" s="173">
        <f>IF('F-N° Seg Contrat'!F24=0,"   ---",'G-Prima Tot x Tip V'!F24/'F-N° Seg Contrat'!F24*1000)</f>
        <v>32817.34197730956</v>
      </c>
      <c r="G24" s="173" t="str">
        <f>IF('F-N° Seg Contrat'!G24=0,"   ---",'G-Prima Tot x Tip V'!G24/'F-N° Seg Contrat'!G24*1000)</f>
        <v>   ---</v>
      </c>
      <c r="H24" s="225">
        <f>IF('F-N° Seg Contrat'!H24=0,"   ---",'G-Prima Tot x Tip V'!H24/'F-N° Seg Contrat'!H24*1000)</f>
        <v>8605.290636964846</v>
      </c>
      <c r="I24" s="226">
        <f>IF('F-N° Seg Contrat'!I24=0,"   ---",'G-Prima Tot x Tip V'!I24/'F-N° Seg Contrat'!I24*1000)</f>
        <v>6544.858473088138</v>
      </c>
      <c r="J24" s="174"/>
    </row>
    <row r="25" spans="1:10" ht="12.75">
      <c r="A25" s="62"/>
      <c r="B25" s="175"/>
      <c r="C25" s="81"/>
      <c r="D25" s="81"/>
      <c r="E25" s="81"/>
      <c r="F25" s="81"/>
      <c r="G25" s="81"/>
      <c r="H25" s="168"/>
      <c r="I25" s="180"/>
      <c r="J25" s="174"/>
    </row>
    <row r="26" spans="1:9" ht="12.75">
      <c r="A26" s="67" t="s">
        <v>14</v>
      </c>
      <c r="B26" s="11">
        <f>'G-Prima Tot x Tip V'!B26/'F-N° Seg Contrat'!B26*1000</f>
        <v>5959.037008179613</v>
      </c>
      <c r="C26" s="11">
        <f>'G-Prima Tot x Tip V'!C26/'F-N° Seg Contrat'!C26*1000</f>
        <v>8513.372710073369</v>
      </c>
      <c r="D26" s="11">
        <f>'G-Prima Tot x Tip V'!D26/'F-N° Seg Contrat'!D26*1000</f>
        <v>16167.254763585039</v>
      </c>
      <c r="E26" s="11">
        <f>'G-Prima Tot x Tip V'!E26/'F-N° Seg Contrat'!E26*1000</f>
        <v>67476.81966877938</v>
      </c>
      <c r="F26" s="11">
        <f>'G-Prima Tot x Tip V'!F26/'F-N° Seg Contrat'!F26*1000</f>
        <v>31132.329713031686</v>
      </c>
      <c r="G26" s="11">
        <f>'G-Prima Tot x Tip V'!G26/'F-N° Seg Contrat'!G26*1000</f>
        <v>20025.095809123504</v>
      </c>
      <c r="H26" s="11">
        <f>'G-Prima Tot x Tip V'!H26/'F-N° Seg Contrat'!H26*1000</f>
        <v>9480.039613099243</v>
      </c>
      <c r="I26" s="181">
        <f>'G-Prima Tot x Tip V'!I26/'F-N° Seg Contrat'!I26*1000</f>
        <v>8454.52184277442</v>
      </c>
    </row>
    <row r="27" spans="1:9" ht="12.75">
      <c r="A27" s="82"/>
      <c r="B27" s="72"/>
      <c r="C27" s="72"/>
      <c r="D27" s="72"/>
      <c r="E27" s="72"/>
      <c r="F27" s="72"/>
      <c r="G27" s="72"/>
      <c r="H27" s="72"/>
      <c r="I27" s="182"/>
    </row>
    <row r="28" spans="1:9" ht="12.75">
      <c r="A28" s="74"/>
      <c r="B28" s="50"/>
      <c r="C28" s="50"/>
      <c r="D28" s="50"/>
      <c r="E28" s="50"/>
      <c r="F28" s="50"/>
      <c r="G28" s="50"/>
      <c r="H28" s="50"/>
      <c r="I28" s="48"/>
    </row>
    <row r="29" spans="1:9" ht="12.75">
      <c r="A29" s="74"/>
      <c r="B29" s="50"/>
      <c r="C29" s="50"/>
      <c r="D29" s="50"/>
      <c r="E29" s="50"/>
      <c r="F29" s="50"/>
      <c r="G29" s="50"/>
      <c r="H29" s="50"/>
      <c r="I29" s="48"/>
    </row>
    <row r="30" spans="1:9" ht="12.75">
      <c r="A30" s="74"/>
      <c r="B30" s="50"/>
      <c r="C30" s="50"/>
      <c r="D30" s="50"/>
      <c r="E30" s="50"/>
      <c r="F30" s="50"/>
      <c r="G30" s="50"/>
      <c r="H30" s="50"/>
      <c r="I30" s="48"/>
    </row>
    <row r="31" spans="1:9" ht="12.75">
      <c r="A31" s="74"/>
      <c r="B31" s="50"/>
      <c r="C31" s="50"/>
      <c r="D31" s="50"/>
      <c r="E31" s="50"/>
      <c r="F31" s="50"/>
      <c r="G31" s="50"/>
      <c r="H31" s="50"/>
      <c r="I31" s="48"/>
    </row>
  </sheetData>
  <sheetProtection/>
  <printOptions/>
  <pageMargins left="1.18" right="0.75" top="0.81" bottom="1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Valenzuela Cifuentes Mario</cp:lastModifiedBy>
  <cp:lastPrinted>2014-05-05T15:08:12Z</cp:lastPrinted>
  <dcterms:created xsi:type="dcterms:W3CDTF">1998-11-26T15:05:36Z</dcterms:created>
  <dcterms:modified xsi:type="dcterms:W3CDTF">2018-02-19T20:11:09Z</dcterms:modified>
  <cp:category/>
  <cp:version/>
  <cp:contentType/>
  <cp:contentStatus/>
</cp:coreProperties>
</file>