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firstSheet="1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externalReferences>
    <externalReference r:id="rId11"/>
  </externalReference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<sst xmlns="http://schemas.openxmlformats.org/spreadsheetml/2006/main" count="146" uniqueCount="100">
  <si>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</si>
  <si>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</si>
  <si>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</si>
  <si>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</si>
  <si>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</si>
  <si>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</si>
  <si>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</si>
  <si>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</si>
  <si>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</si>
  <si>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</si>
  <si>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</si>
  <si>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</si>
  <si>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</si>
  <si>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</si>
  <si>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</si>
  <si>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</si>
  <si>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</si>
  <si>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</si>
  <si>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</si>
  <si>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</si>
  <si>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</si>
  <si>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</si>
  <si>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</si>
  <si>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</si>
  <si>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</si>
  <si>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</si>
  <si>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</si>
  <si>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</si>
  <si>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</si>
  <si>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</si>
  <si>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</si>
  <si>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</si>
  <si>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</si>
  <si>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</si>
  <si>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</si>
  <si>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</si>
  <si>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</si>
  <si>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</si>
  <si>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</si>
  <si>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</si>
  <si>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</si>
  <si>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</si>
  <si>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</si>
  <si>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</si>
  <si>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</si>
  <si>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</si>
  <si>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</si>
  <si>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</si>
  <si>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</si>
  <si>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</si>
  <si>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</si>
  <si>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</si>
  <si>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</si>
  <si>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</si>
  <si>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</si>
  <si>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</si>
  <si>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</si>
  <si>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</si>
  <si>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</si>
  <si>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</si>
  <si>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</si>
  <si>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</si>
  <si>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</si>
  <si>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</si>
  <si>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</si>
  <si>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</si>
  <si>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</si>
  <si>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</si>
  <si>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</si>
  <si>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</si>
  <si>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</si>
  <si>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</si>
  <si>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</si>
  <si>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</si>
  <si>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</si>
  <si>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</si>
  <si>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</si>
  <si>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</si>
  <si>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</si>
  <si>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</si>
  <si>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</si>
  <si>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</si>
  <si>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</si>
  <si>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</si>
  <si>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</si>
  <si>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</si>
  <si>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</si>
  <si>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</si>
  <si>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</si>
  <si>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</si>
  <si>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</si>
  <si>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</si>
  <si>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AIG</t>
  </si>
  <si>
    <t>Chubb</t>
  </si>
  <si>
    <t>Suramericana</t>
  </si>
  <si>
    <t>Bupa</t>
  </si>
  <si>
    <t xml:space="preserve">      (entre el 1 de enero y  30 de junio 2018)</t>
  </si>
  <si>
    <t xml:space="preserve">      (entre el 1 de enero y 30 de junio de 2018, montos expresados en miles de pesos de junio de 2018)</t>
  </si>
  <si>
    <t>Porvenir</t>
  </si>
  <si>
    <t xml:space="preserve">      (entre el 1 de enero y 30 de junio de 2018, montos expresados en pesos de junio de 2018)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</si>
</sst>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</numFmts>
  <fonts count="53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66666"/>
      <name val="Arial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40">
    <xf numFmtId="0" fontId="0" fillId="0" borderId="0" xfId="0" applyAlignment="1">
      <alignment/>
    </xf>
    <xf numFmtId="3" fontId="3" fillId="0" borderId="10" xfId="58" applyNumberFormat="1" applyFont="1" applyBorder="1">
      <alignment/>
      <protection/>
    </xf>
    <xf numFmtId="0" fontId="4" fillId="0" borderId="0" xfId="61" applyFont="1" applyBorder="1" applyAlignment="1" quotePrefix="1">
      <alignment horizontal="left"/>
      <protection/>
    </xf>
    <xf numFmtId="3" fontId="3" fillId="0" borderId="10" xfId="60" applyNumberFormat="1" applyFont="1" applyBorder="1" applyAlignment="1" quotePrefix="1">
      <alignment horizontal="right"/>
      <protection/>
    </xf>
    <xf numFmtId="3" fontId="2" fillId="0" borderId="11" xfId="61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/>
    </xf>
    <xf numFmtId="3" fontId="3" fillId="0" borderId="0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0" xfId="61" applyNumberFormat="1" applyFont="1" applyBorder="1" applyAlignment="1">
      <alignment horizontal="right"/>
      <protection/>
    </xf>
    <xf numFmtId="3" fontId="3" fillId="0" borderId="10" xfId="59" applyNumberFormat="1" applyFont="1" applyBorder="1">
      <alignment/>
      <protection/>
    </xf>
    <xf numFmtId="3" fontId="3" fillId="0" borderId="10" xfId="51" applyNumberFormat="1" applyFont="1" applyBorder="1" applyAlignment="1">
      <alignment/>
    </xf>
    <xf numFmtId="3" fontId="5" fillId="0" borderId="0" xfId="54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Alignment="1" quotePrefix="1">
      <alignment horizontal="left"/>
      <protection/>
    </xf>
    <xf numFmtId="38" fontId="1" fillId="0" borderId="0" xfId="58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1" applyNumberFormat="1" applyFont="1" applyBorder="1" applyAlignment="1">
      <alignment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8" fillId="0" borderId="14" xfId="58" applyFont="1" applyBorder="1">
      <alignment/>
      <protection/>
    </xf>
    <xf numFmtId="169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169" fontId="1" fillId="0" borderId="0" xfId="51" applyNumberFormat="1" applyFont="1" applyBorder="1" applyAlignment="1">
      <alignment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38" fontId="1" fillId="0" borderId="0" xfId="59" applyNumberFormat="1" applyFont="1">
      <alignment/>
      <protection/>
    </xf>
    <xf numFmtId="3" fontId="1" fillId="0" borderId="0" xfId="59" applyNumberFormat="1" applyFont="1">
      <alignment/>
      <protection/>
    </xf>
    <xf numFmtId="0" fontId="8" fillId="0" borderId="14" xfId="59" applyFont="1" applyBorder="1">
      <alignment/>
      <protection/>
    </xf>
    <xf numFmtId="169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168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38" fontId="1" fillId="0" borderId="12" xfId="53" applyNumberFormat="1" applyFont="1" applyBorder="1" applyAlignment="1">
      <alignment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1" fillId="0" borderId="13" xfId="60" applyFont="1" applyBorder="1">
      <alignment/>
      <protection/>
    </xf>
    <xf numFmtId="0" fontId="8" fillId="0" borderId="14" xfId="60" applyFont="1" applyBorder="1">
      <alignment/>
      <protection/>
    </xf>
    <xf numFmtId="169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0" xfId="61" applyFont="1" applyAlignment="1" quotePrefix="1">
      <alignment horizontal="left"/>
      <protection/>
    </xf>
    <xf numFmtId="0" fontId="1" fillId="0" borderId="0" xfId="61" applyFont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1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/>
      <protection/>
    </xf>
    <xf numFmtId="0" fontId="1" fillId="0" borderId="16" xfId="61" applyFont="1" applyBorder="1" applyAlignment="1" quotePrefix="1">
      <alignment horizontal="left"/>
      <protection/>
    </xf>
    <xf numFmtId="0" fontId="6" fillId="0" borderId="17" xfId="61" applyFont="1" applyBorder="1" applyAlignment="1" quotePrefix="1">
      <alignment horizontal="left"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20" xfId="61" applyFont="1" applyBorder="1" applyAlignment="1">
      <alignment horizontal="right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3" xfId="61" applyFont="1" applyBorder="1">
      <alignment/>
      <protection/>
    </xf>
    <xf numFmtId="3" fontId="1" fillId="0" borderId="0" xfId="61" applyNumberFormat="1" applyFont="1">
      <alignment/>
      <protection/>
    </xf>
    <xf numFmtId="0" fontId="1" fillId="0" borderId="12" xfId="61" applyFont="1" applyBorder="1">
      <alignment/>
      <protection/>
    </xf>
    <xf numFmtId="38" fontId="1" fillId="0" borderId="13" xfId="54" applyNumberFormat="1" applyFont="1" applyBorder="1" applyAlignment="1">
      <alignment/>
    </xf>
    <xf numFmtId="38" fontId="1" fillId="0" borderId="13" xfId="61" applyNumberFormat="1" applyFont="1" applyBorder="1">
      <alignment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>
      <alignment horizontal="right"/>
      <protection/>
    </xf>
    <xf numFmtId="0" fontId="3" fillId="0" borderId="25" xfId="61" applyFont="1" applyBorder="1">
      <alignment/>
      <protection/>
    </xf>
    <xf numFmtId="38" fontId="1" fillId="0" borderId="0" xfId="61" applyNumberFormat="1" applyFont="1">
      <alignment/>
      <protection/>
    </xf>
    <xf numFmtId="0" fontId="8" fillId="0" borderId="14" xfId="61" applyFont="1" applyBorder="1">
      <alignment/>
      <protection/>
    </xf>
    <xf numFmtId="169" fontId="1" fillId="0" borderId="15" xfId="54" applyNumberFormat="1" applyFont="1" applyBorder="1" applyAlignment="1">
      <alignment/>
    </xf>
    <xf numFmtId="38" fontId="1" fillId="0" borderId="15" xfId="61" applyNumberFormat="1" applyFont="1" applyBorder="1">
      <alignment/>
      <protection/>
    </xf>
    <xf numFmtId="38" fontId="1" fillId="0" borderId="15" xfId="61" applyNumberFormat="1" applyFont="1" applyBorder="1" applyAlignment="1">
      <alignment horizontal="right"/>
      <protection/>
    </xf>
    <xf numFmtId="0" fontId="1" fillId="0" borderId="15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0" xfId="61" applyFont="1" applyBorder="1" applyAlignment="1" quotePrefix="1">
      <alignment horizontal="left"/>
      <protection/>
    </xf>
    <xf numFmtId="0" fontId="1" fillId="0" borderId="27" xfId="61" applyFont="1" applyBorder="1" applyAlignment="1" quotePrefix="1">
      <alignment horizontal="left"/>
      <protection/>
    </xf>
    <xf numFmtId="0" fontId="7" fillId="0" borderId="28" xfId="61" applyFont="1" applyBorder="1">
      <alignment/>
      <protection/>
    </xf>
    <xf numFmtId="0" fontId="1" fillId="0" borderId="29" xfId="61" applyFont="1" applyBorder="1">
      <alignment/>
      <protection/>
    </xf>
    <xf numFmtId="0" fontId="3" fillId="0" borderId="14" xfId="61" applyFont="1" applyBorder="1">
      <alignment/>
      <protection/>
    </xf>
    <xf numFmtId="38" fontId="1" fillId="0" borderId="15" xfId="54" applyNumberFormat="1" applyFont="1" applyBorder="1" applyAlignment="1">
      <alignment/>
    </xf>
    <xf numFmtId="38" fontId="1" fillId="0" borderId="26" xfId="61" applyNumberFormat="1" applyFont="1" applyBorder="1" applyAlignment="1">
      <alignment horizontal="right"/>
      <protection/>
    </xf>
    <xf numFmtId="3" fontId="1" fillId="0" borderId="13" xfId="61" applyNumberFormat="1" applyFont="1" applyBorder="1" applyAlignment="1">
      <alignment horizontal="right"/>
      <protection/>
    </xf>
    <xf numFmtId="0" fontId="1" fillId="0" borderId="14" xfId="61" applyFont="1" applyBorder="1">
      <alignment/>
      <protection/>
    </xf>
    <xf numFmtId="0" fontId="2" fillId="0" borderId="28" xfId="58" applyNumberFormat="1" applyFont="1" applyBorder="1" applyAlignment="1">
      <alignment horizontal="left"/>
      <protection/>
    </xf>
    <xf numFmtId="0" fontId="2" fillId="0" borderId="28" xfId="58" applyNumberFormat="1" applyFont="1" applyBorder="1" applyAlignment="1" quotePrefix="1">
      <alignment horizontal="left"/>
      <protection/>
    </xf>
    <xf numFmtId="0" fontId="7" fillId="0" borderId="0" xfId="61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8" applyFont="1" applyBorder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38" fontId="3" fillId="0" borderId="24" xfId="58" applyNumberFormat="1" applyFont="1" applyBorder="1">
      <alignment/>
      <protection/>
    </xf>
    <xf numFmtId="38" fontId="3" fillId="0" borderId="26" xfId="58" applyNumberFormat="1" applyFont="1" applyBorder="1">
      <alignment/>
      <protection/>
    </xf>
    <xf numFmtId="38" fontId="3" fillId="0" borderId="0" xfId="58" applyNumberFormat="1" applyFont="1" applyBorder="1">
      <alignment/>
      <protection/>
    </xf>
    <xf numFmtId="3" fontId="3" fillId="0" borderId="11" xfId="58" applyNumberFormat="1" applyFont="1" applyFill="1" applyBorder="1">
      <alignment/>
      <protection/>
    </xf>
    <xf numFmtId="0" fontId="9" fillId="0" borderId="0" xfId="58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0" xfId="60" applyFont="1">
      <alignment/>
      <protection/>
    </xf>
    <xf numFmtId="0" fontId="3" fillId="0" borderId="13" xfId="60" applyFont="1" applyBorder="1">
      <alignment/>
      <protection/>
    </xf>
    <xf numFmtId="0" fontId="9" fillId="0" borderId="0" xfId="60" applyFont="1" applyAlignment="1" quotePrefix="1">
      <alignment horizontal="left"/>
      <protection/>
    </xf>
    <xf numFmtId="0" fontId="1" fillId="0" borderId="28" xfId="58" applyNumberFormat="1" applyFont="1" applyBorder="1" applyAlignment="1" quotePrefix="1">
      <alignment horizontal="left"/>
      <protection/>
    </xf>
    <xf numFmtId="38" fontId="3" fillId="0" borderId="0" xfId="60" applyNumberFormat="1" applyFont="1" applyBorder="1" applyAlignment="1">
      <alignment horizontal="right"/>
      <protection/>
    </xf>
    <xf numFmtId="0" fontId="3" fillId="0" borderId="24" xfId="60" applyFont="1" applyBorder="1">
      <alignment/>
      <protection/>
    </xf>
    <xf numFmtId="0" fontId="3" fillId="0" borderId="26" xfId="60" applyFont="1" applyBorder="1">
      <alignment/>
      <protection/>
    </xf>
    <xf numFmtId="3" fontId="3" fillId="0" borderId="11" xfId="60" applyNumberFormat="1" applyFont="1" applyBorder="1" applyAlignment="1" quotePrefix="1">
      <alignment horizontal="right"/>
      <protection/>
    </xf>
    <xf numFmtId="49" fontId="2" fillId="0" borderId="28" xfId="58" applyNumberFormat="1" applyFont="1" applyBorder="1" applyAlignment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4" fillId="0" borderId="0" xfId="60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5" fillId="0" borderId="0" xfId="60" applyFont="1" applyAlignment="1" quotePrefix="1">
      <alignment horizontal="left"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3" fillId="0" borderId="28" xfId="58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60" applyFont="1" applyBorder="1">
      <alignment/>
      <protection/>
    </xf>
    <xf numFmtId="3" fontId="3" fillId="0" borderId="0" xfId="53" applyNumberFormat="1" applyFont="1" applyBorder="1" applyAlignment="1">
      <alignment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0" xfId="58" applyFont="1" applyBorder="1" applyAlignment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17" xfId="59" applyFont="1" applyBorder="1" applyAlignment="1" quotePrefix="1">
      <alignment horizontal="righ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7" xfId="60" applyFont="1" applyBorder="1" applyAlignment="1" quotePrefix="1">
      <alignment horizontal="left"/>
      <protection/>
    </xf>
    <xf numFmtId="0" fontId="7" fillId="0" borderId="30" xfId="60" applyFont="1" applyBorder="1" applyAlignment="1" quotePrefix="1">
      <alignment horizontal="left"/>
      <protection/>
    </xf>
    <xf numFmtId="0" fontId="7" fillId="0" borderId="30" xfId="60" applyFont="1" applyBorder="1">
      <alignment/>
      <protection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  <xf numFmtId="0" fontId="7" fillId="0" borderId="17" xfId="60" applyFont="1" applyBorder="1" applyAlignment="1">
      <alignment horizontal="right"/>
      <protection/>
    </xf>
    <xf numFmtId="0" fontId="7" fillId="0" borderId="18" xfId="60" applyFont="1" applyBorder="1" applyAlignment="1" quotePrefix="1">
      <alignment horizontal="right"/>
      <protection/>
    </xf>
    <xf numFmtId="0" fontId="7" fillId="0" borderId="28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 quotePrefix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7" fillId="0" borderId="29" xfId="60" applyFont="1" applyBorder="1">
      <alignment/>
      <protection/>
    </xf>
    <xf numFmtId="0" fontId="7" fillId="0" borderId="22" xfId="60" applyFont="1" applyBorder="1" applyAlignment="1">
      <alignment horizontal="right"/>
      <protection/>
    </xf>
    <xf numFmtId="0" fontId="7" fillId="0" borderId="22" xfId="60" applyFont="1" applyBorder="1" applyAlignment="1" quotePrefix="1">
      <alignment horizontal="right"/>
      <protection/>
    </xf>
    <xf numFmtId="0" fontId="7" fillId="0" borderId="22" xfId="60" applyFont="1" applyBorder="1">
      <alignment/>
      <protection/>
    </xf>
    <xf numFmtId="0" fontId="7" fillId="0" borderId="23" xfId="60" applyFont="1" applyBorder="1" applyAlignment="1" quotePrefix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20" xfId="60" applyFont="1" applyBorder="1" applyAlignment="1" quotePrefix="1">
      <alignment horizontal="right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3" fontId="1" fillId="0" borderId="0" xfId="61" applyNumberFormat="1" applyFont="1" applyFill="1">
      <alignment/>
      <protection/>
    </xf>
    <xf numFmtId="3" fontId="0" fillId="0" borderId="0" xfId="0" applyNumberFormat="1" applyAlignment="1">
      <alignment/>
    </xf>
    <xf numFmtId="3" fontId="1" fillId="0" borderId="0" xfId="61" applyNumberFormat="1" applyFont="1" applyBorder="1" applyAlignment="1">
      <alignment horizontal="right"/>
      <protection/>
    </xf>
    <xf numFmtId="0" fontId="1" fillId="0" borderId="0" xfId="61" applyFont="1" applyFill="1">
      <alignment/>
      <protection/>
    </xf>
    <xf numFmtId="0" fontId="0" fillId="0" borderId="0" xfId="0" applyFill="1" applyAlignment="1">
      <alignment/>
    </xf>
    <xf numFmtId="3" fontId="4" fillId="0" borderId="0" xfId="54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4" applyNumberFormat="1" applyFont="1" applyBorder="1" applyAlignment="1">
      <alignment horizontal="right"/>
    </xf>
    <xf numFmtId="3" fontId="1" fillId="0" borderId="13" xfId="54" applyNumberFormat="1" applyFont="1" applyBorder="1" applyAlignment="1">
      <alignment/>
    </xf>
    <xf numFmtId="3" fontId="1" fillId="0" borderId="13" xfId="61" applyNumberFormat="1" applyFont="1" applyBorder="1">
      <alignment/>
      <protection/>
    </xf>
    <xf numFmtId="3" fontId="1" fillId="0" borderId="24" xfId="61" applyNumberFormat="1" applyFont="1" applyBorder="1" applyAlignment="1">
      <alignment horizontal="right"/>
      <protection/>
    </xf>
    <xf numFmtId="3" fontId="50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51" fillId="0" borderId="31" xfId="54" applyNumberFormat="1" applyFont="1" applyBorder="1" applyAlignment="1">
      <alignment horizontal="right"/>
    </xf>
    <xf numFmtId="38" fontId="1" fillId="0" borderId="31" xfId="61" applyNumberFormat="1" applyFont="1" applyBorder="1" applyAlignment="1">
      <alignment horizontal="right"/>
      <protection/>
    </xf>
    <xf numFmtId="3" fontId="3" fillId="0" borderId="31" xfId="61" applyNumberFormat="1" applyFont="1" applyBorder="1" applyAlignment="1">
      <alignment horizontal="right"/>
      <protection/>
    </xf>
    <xf numFmtId="38" fontId="1" fillId="0" borderId="32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0" fontId="4" fillId="0" borderId="33" xfId="61" applyFont="1" applyBorder="1" applyAlignment="1" quotePrefix="1">
      <alignment horizontal="left"/>
      <protection/>
    </xf>
    <xf numFmtId="0" fontId="6" fillId="0" borderId="33" xfId="61" applyFont="1" applyBorder="1" applyAlignment="1" quotePrefix="1">
      <alignment horizontal="left"/>
      <protection/>
    </xf>
    <xf numFmtId="0" fontId="1" fillId="0" borderId="3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5" xfId="61" applyFont="1" applyBorder="1">
      <alignment/>
      <protection/>
    </xf>
    <xf numFmtId="0" fontId="7" fillId="0" borderId="31" xfId="61" applyFont="1" applyBorder="1" applyAlignment="1">
      <alignment horizontal="right"/>
      <protection/>
    </xf>
    <xf numFmtId="0" fontId="1" fillId="0" borderId="36" xfId="61" applyFont="1" applyBorder="1">
      <alignment/>
      <protection/>
    </xf>
    <xf numFmtId="0" fontId="2" fillId="0" borderId="28" xfId="58" applyNumberFormat="1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/>
    </xf>
    <xf numFmtId="3" fontId="3" fillId="0" borderId="11" xfId="60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8" applyFont="1" applyFill="1">
      <alignment/>
      <protection/>
    </xf>
    <xf numFmtId="49" fontId="2" fillId="33" borderId="28" xfId="58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8" applyNumberFormat="1" applyFont="1" applyFill="1" applyBorder="1" applyAlignment="1">
      <alignment horizontal="left"/>
      <protection/>
    </xf>
    <xf numFmtId="3" fontId="3" fillId="33" borderId="11" xfId="59" applyNumberFormat="1" applyFont="1" applyFill="1" applyBorder="1">
      <alignment/>
      <protection/>
    </xf>
    <xf numFmtId="0" fontId="2" fillId="33" borderId="28" xfId="58" applyNumberFormat="1" applyFont="1" applyFill="1" applyBorder="1" applyAlignment="1" quotePrefix="1">
      <alignment horizontal="left"/>
      <protection/>
    </xf>
    <xf numFmtId="3" fontId="3" fillId="33" borderId="0" xfId="60" applyNumberFormat="1" applyFont="1" applyFill="1" applyBorder="1">
      <alignment/>
      <protection/>
    </xf>
    <xf numFmtId="3" fontId="3" fillId="33" borderId="11" xfId="60" applyNumberFormat="1" applyFont="1" applyFill="1" applyBorder="1">
      <alignment/>
      <protection/>
    </xf>
    <xf numFmtId="3" fontId="1" fillId="33" borderId="0" xfId="60" applyNumberFormat="1" applyFont="1" applyFill="1">
      <alignment/>
      <protection/>
    </xf>
    <xf numFmtId="0" fontId="2" fillId="0" borderId="37" xfId="58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8" applyNumberFormat="1" applyFont="1" applyFill="1" applyBorder="1">
      <alignment/>
      <protection/>
    </xf>
    <xf numFmtId="0" fontId="2" fillId="0" borderId="37" xfId="58" applyFont="1" applyFill="1" applyBorder="1" applyAlignment="1" quotePrefix="1">
      <alignment horizontal="left"/>
      <protection/>
    </xf>
    <xf numFmtId="0" fontId="2" fillId="0" borderId="37" xfId="58" applyFont="1" applyFill="1" applyBorder="1">
      <alignment/>
      <protection/>
    </xf>
    <xf numFmtId="0" fontId="1" fillId="0" borderId="0" xfId="58" applyFont="1" applyFill="1">
      <alignment/>
      <protection/>
    </xf>
    <xf numFmtId="170" fontId="0" fillId="0" borderId="0" xfId="0" applyNumberFormat="1" applyFont="1" applyBorder="1" applyAlignment="1">
      <alignment/>
    </xf>
    <xf numFmtId="0" fontId="8" fillId="0" borderId="0" xfId="60" applyFont="1" applyBorder="1">
      <alignment/>
      <protection/>
    </xf>
    <xf numFmtId="169" fontId="1" fillId="0" borderId="0" xfId="53" applyNumberFormat="1" applyFont="1" applyBorder="1" applyAlignment="1">
      <alignment/>
    </xf>
    <xf numFmtId="38" fontId="1" fillId="0" borderId="0" xfId="60" applyNumberFormat="1" applyFont="1" applyBorder="1">
      <alignment/>
      <protection/>
    </xf>
    <xf numFmtId="0" fontId="3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17" fontId="0" fillId="0" borderId="0" xfId="0" applyNumberFormat="1" applyAlignment="1">
      <alignment/>
    </xf>
    <xf numFmtId="17" fontId="1" fillId="0" borderId="0" xfId="61" applyNumberFormat="1" applyFont="1">
      <alignment/>
      <protection/>
    </xf>
    <xf numFmtId="0" fontId="2" fillId="0" borderId="28" xfId="58" applyNumberFormat="1" applyFont="1" applyFill="1" applyBorder="1" applyAlignment="1" quotePrefix="1">
      <alignment horizontal="left"/>
      <protection/>
    </xf>
    <xf numFmtId="3" fontId="2" fillId="0" borderId="11" xfId="61" applyNumberFormat="1" applyFont="1" applyFill="1" applyBorder="1" applyAlignment="1">
      <alignment horizontal="right"/>
      <protection/>
    </xf>
    <xf numFmtId="0" fontId="52" fillId="0" borderId="14" xfId="60" applyFont="1" applyBorder="1">
      <alignment/>
      <protection/>
    </xf>
    <xf numFmtId="169" fontId="1" fillId="0" borderId="33" xfId="53" applyNumberFormat="1" applyFont="1" applyBorder="1" applyAlignment="1">
      <alignment/>
    </xf>
    <xf numFmtId="38" fontId="1" fillId="0" borderId="33" xfId="60" applyNumberFormat="1" applyFont="1" applyBorder="1">
      <alignment/>
      <protection/>
    </xf>
    <xf numFmtId="0" fontId="3" fillId="0" borderId="33" xfId="60" applyFont="1" applyBorder="1">
      <alignment/>
      <protection/>
    </xf>
    <xf numFmtId="0" fontId="1" fillId="0" borderId="33" xfId="60" applyFont="1" applyBorder="1">
      <alignment/>
      <protection/>
    </xf>
    <xf numFmtId="0" fontId="3" fillId="0" borderId="39" xfId="60" applyFont="1" applyBorder="1">
      <alignment/>
      <protection/>
    </xf>
    <xf numFmtId="3" fontId="4" fillId="0" borderId="40" xfId="54" applyNumberFormat="1" applyFont="1" applyBorder="1" applyAlignment="1">
      <alignment horizontal="right"/>
    </xf>
    <xf numFmtId="3" fontId="51" fillId="0" borderId="41" xfId="54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9" fontId="1" fillId="0" borderId="0" xfId="61" applyNumberFormat="1" applyFont="1">
      <alignment/>
      <protection/>
    </xf>
    <xf numFmtId="9" fontId="50" fillId="0" borderId="0" xfId="0" applyNumberFormat="1" applyFont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alenzu\AppData\Local\Temp\Rar$DIa0.119\SOAP%20(NOTA%2025.5)_2016_c&#237;as.incl.%20Sept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_Ref"/>
      <sheetName val="NOTA 25.5"/>
      <sheetName val="603"/>
      <sheetName val="603 VIDA"/>
      <sheetName val="604"/>
      <sheetName val="608 Vida"/>
      <sheetName val="Cuadro N°2"/>
      <sheetName val="BBDD2"/>
      <sheetName val="601"/>
      <sheetName val="601 Vida"/>
      <sheetName val="BBDD NOTA 25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4"/>
  <sheetViews>
    <sheetView zoomScalePageLayoutView="0" workbookViewId="0" topLeftCell="A10">
      <selection activeCell="F4" sqref="F1:J16384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91" customWidth="1"/>
    <col min="6" max="6" width="19.57421875" style="13" customWidth="1"/>
    <col min="7" max="16384" width="11.421875" style="13" customWidth="1"/>
  </cols>
  <sheetData>
    <row r="1" ht="12.75">
      <c r="A1" s="12"/>
    </row>
    <row r="2" ht="12.75">
      <c r="A2" s="12"/>
    </row>
    <row r="3" spans="1:5" ht="12.75">
      <c r="A3" s="90" t="s">
        <v>62</v>
      </c>
      <c r="B3" s="14"/>
      <c r="C3" s="14"/>
      <c r="D3" s="14"/>
      <c r="E3" s="92"/>
    </row>
    <row r="5" ht="12.75">
      <c r="A5" s="114" t="s">
        <v>63</v>
      </c>
    </row>
    <row r="6" spans="1:2" ht="12.75" customHeight="1">
      <c r="A6" s="111" t="s">
        <v>96</v>
      </c>
      <c r="B6" s="15"/>
    </row>
    <row r="7" spans="1:5" ht="12.75" customHeight="1">
      <c r="A7" s="127"/>
      <c r="B7" s="128" t="s">
        <v>47</v>
      </c>
      <c r="C7" s="128" t="s">
        <v>47</v>
      </c>
      <c r="D7" s="128" t="s">
        <v>47</v>
      </c>
      <c r="E7" s="129" t="s">
        <v>64</v>
      </c>
    </row>
    <row r="8" spans="1:5" ht="12.75" customHeight="1">
      <c r="A8" s="130" t="s">
        <v>1</v>
      </c>
      <c r="B8" s="131" t="s">
        <v>65</v>
      </c>
      <c r="C8" s="132" t="s">
        <v>23</v>
      </c>
      <c r="D8" s="131" t="s">
        <v>66</v>
      </c>
      <c r="E8" s="133" t="s">
        <v>67</v>
      </c>
    </row>
    <row r="9" spans="1:5" ht="12.75">
      <c r="A9" s="134"/>
      <c r="B9" s="135" t="s">
        <v>68</v>
      </c>
      <c r="C9" s="135" t="s">
        <v>69</v>
      </c>
      <c r="D9" s="135" t="s">
        <v>70</v>
      </c>
      <c r="E9" s="136" t="s">
        <v>71</v>
      </c>
    </row>
    <row r="10" spans="1:5" s="201" customFormat="1" ht="12.75">
      <c r="A10" s="210" t="s">
        <v>92</v>
      </c>
      <c r="B10" s="211"/>
      <c r="C10" s="211"/>
      <c r="D10" s="89"/>
      <c r="E10" s="212">
        <f aca="true" t="shared" si="0" ref="E10:E15">SUM(B10:D10)</f>
        <v>0</v>
      </c>
    </row>
    <row r="11" spans="1:5" s="201" customFormat="1" ht="12.75">
      <c r="A11" s="210" t="s">
        <v>86</v>
      </c>
      <c r="B11" s="211">
        <v>1</v>
      </c>
      <c r="C11" s="211"/>
      <c r="D11" s="89">
        <v>3041</v>
      </c>
      <c r="E11" s="212">
        <f t="shared" si="0"/>
        <v>3042</v>
      </c>
    </row>
    <row r="12" spans="1:5" s="201" customFormat="1" ht="12.75">
      <c r="A12" s="210" t="s">
        <v>91</v>
      </c>
      <c r="B12" s="211">
        <v>546</v>
      </c>
      <c r="C12" s="211">
        <v>399</v>
      </c>
      <c r="D12" s="89">
        <v>399</v>
      </c>
      <c r="E12" s="212">
        <f t="shared" si="0"/>
        <v>1344</v>
      </c>
    </row>
    <row r="13" spans="1:5" s="201" customFormat="1" ht="12.75">
      <c r="A13" s="210" t="s">
        <v>95</v>
      </c>
      <c r="B13" s="211"/>
      <c r="C13" s="211">
        <v>13</v>
      </c>
      <c r="D13" s="89">
        <v>1251</v>
      </c>
      <c r="E13" s="212">
        <f>SUM(B13:D13)</f>
        <v>1264</v>
      </c>
    </row>
    <row r="14" spans="1:5" s="201" customFormat="1" ht="12.75">
      <c r="A14" s="210" t="s">
        <v>9</v>
      </c>
      <c r="B14" s="211"/>
      <c r="C14" s="211"/>
      <c r="D14" s="89">
        <v>121</v>
      </c>
      <c r="E14" s="212">
        <f t="shared" si="0"/>
        <v>121</v>
      </c>
    </row>
    <row r="15" spans="1:5" s="201" customFormat="1" ht="12.75">
      <c r="A15" s="210" t="s">
        <v>93</v>
      </c>
      <c r="B15" s="89"/>
      <c r="C15" s="89"/>
      <c r="D15" s="89">
        <v>286</v>
      </c>
      <c r="E15" s="212">
        <f t="shared" si="0"/>
        <v>286</v>
      </c>
    </row>
    <row r="16" spans="1:5" s="201" customFormat="1" ht="12.75">
      <c r="A16" s="213" t="s">
        <v>82</v>
      </c>
      <c r="B16" s="89">
        <v>4</v>
      </c>
      <c r="C16" s="89"/>
      <c r="D16" s="89">
        <v>1002</v>
      </c>
      <c r="E16" s="212">
        <f>SUM(B16:D16)</f>
        <v>1006</v>
      </c>
    </row>
    <row r="17" spans="1:5" s="201" customFormat="1" ht="12.75">
      <c r="A17" s="210" t="s">
        <v>88</v>
      </c>
      <c r="B17" s="89"/>
      <c r="C17" s="89">
        <v>335</v>
      </c>
      <c r="D17" s="89">
        <v>1489</v>
      </c>
      <c r="E17" s="212">
        <f aca="true" t="shared" si="1" ref="E17:E24">SUM(B17:D17)</f>
        <v>1824</v>
      </c>
    </row>
    <row r="18" spans="1:5" s="201" customFormat="1" ht="12.75">
      <c r="A18" s="210" t="s">
        <v>87</v>
      </c>
      <c r="B18" s="89"/>
      <c r="C18" s="89"/>
      <c r="D18" s="89">
        <v>2727</v>
      </c>
      <c r="E18" s="212">
        <f t="shared" si="1"/>
        <v>2727</v>
      </c>
    </row>
    <row r="19" spans="1:5" s="201" customFormat="1" ht="12.75">
      <c r="A19" s="214" t="s">
        <v>83</v>
      </c>
      <c r="B19" s="89">
        <v>153</v>
      </c>
      <c r="C19" s="89"/>
      <c r="D19" s="89">
        <v>1276</v>
      </c>
      <c r="E19" s="212">
        <f t="shared" si="1"/>
        <v>1429</v>
      </c>
    </row>
    <row r="20" spans="1:5" s="201" customFormat="1" ht="12.75">
      <c r="A20" s="214" t="s">
        <v>90</v>
      </c>
      <c r="B20" s="89">
        <v>26</v>
      </c>
      <c r="C20" s="89">
        <v>3</v>
      </c>
      <c r="D20" s="89">
        <v>1105</v>
      </c>
      <c r="E20" s="212">
        <f t="shared" si="1"/>
        <v>1134</v>
      </c>
    </row>
    <row r="21" spans="1:5" s="201" customFormat="1" ht="12.75">
      <c r="A21" s="214" t="s">
        <v>98</v>
      </c>
      <c r="B21" s="89"/>
      <c r="C21" s="89"/>
      <c r="D21" s="89">
        <v>6</v>
      </c>
      <c r="E21" s="212">
        <f t="shared" si="1"/>
        <v>6</v>
      </c>
    </row>
    <row r="22" spans="1:5" s="201" customFormat="1" ht="12.75">
      <c r="A22" s="210" t="s">
        <v>10</v>
      </c>
      <c r="B22" s="89">
        <v>2</v>
      </c>
      <c r="C22" s="89">
        <v>14</v>
      </c>
      <c r="D22" s="89">
        <v>83</v>
      </c>
      <c r="E22" s="212">
        <f t="shared" si="1"/>
        <v>99</v>
      </c>
    </row>
    <row r="23" spans="1:5" s="215" customFormat="1" ht="12.75">
      <c r="A23" s="210" t="s">
        <v>94</v>
      </c>
      <c r="B23" s="89"/>
      <c r="C23" s="89"/>
      <c r="D23" s="89">
        <v>2935</v>
      </c>
      <c r="E23" s="212">
        <f t="shared" si="1"/>
        <v>2935</v>
      </c>
    </row>
    <row r="24" spans="1:5" ht="12.75" customHeight="1">
      <c r="A24" s="210" t="s">
        <v>89</v>
      </c>
      <c r="B24" s="89">
        <v>1</v>
      </c>
      <c r="C24" s="89"/>
      <c r="D24" s="89">
        <v>748</v>
      </c>
      <c r="E24" s="212">
        <f t="shared" si="1"/>
        <v>749</v>
      </c>
    </row>
    <row r="25" spans="1:5" ht="12.75" customHeight="1">
      <c r="A25" s="18"/>
      <c r="B25" s="19"/>
      <c r="C25" s="20"/>
      <c r="D25" s="20"/>
      <c r="E25" s="93"/>
    </row>
    <row r="26" spans="1:5" ht="12.75" customHeight="1">
      <c r="A26" s="117" t="s">
        <v>11</v>
      </c>
      <c r="B26" s="118">
        <f>SUM(B10:B24)</f>
        <v>733</v>
      </c>
      <c r="C26" s="118">
        <f>SUM(C10:C24)</f>
        <v>764</v>
      </c>
      <c r="D26" s="118">
        <f>SUM(D10:D24)</f>
        <v>16469</v>
      </c>
      <c r="E26" s="10">
        <f>SUM(E10:E24)</f>
        <v>17966</v>
      </c>
    </row>
    <row r="27" spans="1:5" ht="12.75" customHeight="1">
      <c r="A27" s="21"/>
      <c r="B27" s="22"/>
      <c r="C27" s="23"/>
      <c r="D27" s="23"/>
      <c r="E27" s="94"/>
    </row>
    <row r="28" spans="2:5" ht="12.75" customHeight="1">
      <c r="B28" s="24"/>
      <c r="C28" s="16"/>
      <c r="D28" s="16"/>
      <c r="E28" s="95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4">
      <selection activeCell="C21" sqref="C21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90" t="s">
        <v>62</v>
      </c>
    </row>
    <row r="4" spans="1:5" ht="12.75">
      <c r="A4" s="12"/>
      <c r="B4" s="13"/>
      <c r="C4" s="13"/>
      <c r="D4" s="13"/>
      <c r="E4" s="91"/>
    </row>
    <row r="5" spans="1:5" ht="12.75">
      <c r="A5" s="114" t="s">
        <v>72</v>
      </c>
      <c r="B5" s="13"/>
      <c r="C5" s="13"/>
      <c r="D5" s="13"/>
      <c r="E5" s="91"/>
    </row>
    <row r="6" spans="1:5" ht="12.75">
      <c r="A6" s="111" t="str">
        <f>'A-N° Sinies Denun'!A6</f>
        <v>      (entre el 1 de enero y  30 de junio 2018)</v>
      </c>
      <c r="B6" s="97"/>
      <c r="C6" s="13"/>
      <c r="D6" s="13"/>
      <c r="E6" s="91"/>
    </row>
    <row r="7" spans="1:5" ht="12.75">
      <c r="A7" s="127"/>
      <c r="B7" s="128" t="s">
        <v>47</v>
      </c>
      <c r="C7" s="128" t="s">
        <v>47</v>
      </c>
      <c r="D7" s="128" t="s">
        <v>47</v>
      </c>
      <c r="E7" s="129" t="s">
        <v>35</v>
      </c>
    </row>
    <row r="8" spans="1:5" ht="12.75">
      <c r="A8" s="130" t="s">
        <v>1</v>
      </c>
      <c r="B8" s="131" t="s">
        <v>51</v>
      </c>
      <c r="C8" s="132" t="s">
        <v>73</v>
      </c>
      <c r="D8" s="131" t="s">
        <v>52</v>
      </c>
      <c r="E8" s="137"/>
    </row>
    <row r="9" spans="1:5" ht="12.75">
      <c r="A9" s="134"/>
      <c r="B9" s="135" t="s">
        <v>74</v>
      </c>
      <c r="C9" s="135" t="s">
        <v>75</v>
      </c>
      <c r="D9" s="135" t="s">
        <v>76</v>
      </c>
      <c r="E9" s="136" t="s">
        <v>77</v>
      </c>
    </row>
    <row r="10" spans="1:5" ht="12.75">
      <c r="A10" s="202" t="str">
        <f>'A-N° Sinies Denun'!A10</f>
        <v>AIG</v>
      </c>
      <c r="B10" s="200"/>
      <c r="C10" s="200"/>
      <c r="D10" s="200"/>
      <c r="E10" s="203">
        <f aca="true" t="shared" si="0" ref="E10:E24">SUM(B10:D10)</f>
        <v>0</v>
      </c>
    </row>
    <row r="11" spans="1:5" ht="12.75">
      <c r="A11" s="202" t="str">
        <f>'A-N° Sinies Denun'!A11</f>
        <v>Bci</v>
      </c>
      <c r="B11" s="200">
        <v>257</v>
      </c>
      <c r="C11" s="200">
        <v>2554</v>
      </c>
      <c r="D11" s="200">
        <v>230</v>
      </c>
      <c r="E11" s="203">
        <f t="shared" si="0"/>
        <v>3041</v>
      </c>
    </row>
    <row r="12" spans="1:5" ht="12.75">
      <c r="A12" s="202" t="str">
        <f>'A-N° Sinies Denun'!A12</f>
        <v>BNP PARIBAS CARDIF</v>
      </c>
      <c r="B12" s="200">
        <v>277</v>
      </c>
      <c r="C12" s="200"/>
      <c r="D12" s="237">
        <v>122</v>
      </c>
      <c r="E12" s="203">
        <f t="shared" si="0"/>
        <v>399</v>
      </c>
    </row>
    <row r="13" spans="1:5" ht="12.75">
      <c r="A13" s="202" t="str">
        <f>'A-N° Sinies Denun'!A13</f>
        <v>Bupa</v>
      </c>
      <c r="B13" s="200">
        <v>1245</v>
      </c>
      <c r="C13" s="200"/>
      <c r="D13" s="200">
        <v>6</v>
      </c>
      <c r="E13" s="203">
        <f t="shared" si="0"/>
        <v>1251</v>
      </c>
    </row>
    <row r="14" spans="1:5" ht="12.75">
      <c r="A14" s="202" t="str">
        <f>'A-N° Sinies Denun'!A14</f>
        <v>Chilena Consolidada</v>
      </c>
      <c r="B14" s="200">
        <v>13</v>
      </c>
      <c r="C14" s="200">
        <v>108</v>
      </c>
      <c r="D14" s="200"/>
      <c r="E14" s="203">
        <f t="shared" si="0"/>
        <v>121</v>
      </c>
    </row>
    <row r="15" spans="1:5" ht="12.75">
      <c r="A15" s="202" t="str">
        <f>'A-N° Sinies Denun'!A15</f>
        <v>Chubb</v>
      </c>
      <c r="B15" s="200">
        <v>158</v>
      </c>
      <c r="C15" s="200"/>
      <c r="D15" s="200">
        <v>128</v>
      </c>
      <c r="E15" s="203">
        <f>SUM(B15:D15)</f>
        <v>286</v>
      </c>
    </row>
    <row r="16" spans="1:5" ht="12.75">
      <c r="A16" s="202" t="str">
        <f>'A-N° Sinies Denun'!A16</f>
        <v>Consorcio Nacional</v>
      </c>
      <c r="B16" s="200">
        <v>32</v>
      </c>
      <c r="C16" s="200">
        <v>827</v>
      </c>
      <c r="D16" s="200">
        <v>143</v>
      </c>
      <c r="E16" s="203">
        <f>SUM(B16:D16)</f>
        <v>1002</v>
      </c>
    </row>
    <row r="17" spans="1:5" ht="12.75">
      <c r="A17" s="202" t="str">
        <f>'A-N° Sinies Denun'!A17</f>
        <v>HDI</v>
      </c>
      <c r="B17" s="200">
        <v>983</v>
      </c>
      <c r="C17" s="200">
        <v>59</v>
      </c>
      <c r="D17" s="200">
        <v>447</v>
      </c>
      <c r="E17" s="203">
        <f t="shared" si="0"/>
        <v>1489</v>
      </c>
    </row>
    <row r="18" spans="1:5" ht="12.75">
      <c r="A18" s="202" t="str">
        <f>'A-N° Sinies Denun'!A18</f>
        <v>Liberty</v>
      </c>
      <c r="B18" s="200">
        <v>339</v>
      </c>
      <c r="C18" s="200">
        <v>2257</v>
      </c>
      <c r="D18" s="200">
        <v>131</v>
      </c>
      <c r="E18" s="203">
        <f>SUM(B18:D18)</f>
        <v>2727</v>
      </c>
    </row>
    <row r="19" spans="1:5" ht="12.75">
      <c r="A19" s="202" t="str">
        <f>'A-N° Sinies Denun'!A19</f>
        <v>Mapfre</v>
      </c>
      <c r="B19" s="200">
        <v>490</v>
      </c>
      <c r="C19" s="200">
        <v>449</v>
      </c>
      <c r="D19" s="200">
        <v>337</v>
      </c>
      <c r="E19" s="203">
        <f t="shared" si="0"/>
        <v>1276</v>
      </c>
    </row>
    <row r="20" spans="1:5" ht="12.75">
      <c r="A20" s="202" t="str">
        <f>'A-N° Sinies Denun'!A20</f>
        <v>Mutual de Seguros</v>
      </c>
      <c r="B20" s="200">
        <v>996</v>
      </c>
      <c r="C20" s="200"/>
      <c r="D20" s="200">
        <v>109</v>
      </c>
      <c r="E20" s="203">
        <f t="shared" si="0"/>
        <v>1105</v>
      </c>
    </row>
    <row r="21" spans="1:5" ht="12.75">
      <c r="A21" s="202" t="str">
        <f>'A-N° Sinies Denun'!A21</f>
        <v>Porvenir</v>
      </c>
      <c r="B21" s="200">
        <v>6</v>
      </c>
      <c r="C21" s="200"/>
      <c r="D21" s="200"/>
      <c r="E21" s="203">
        <f t="shared" si="0"/>
        <v>6</v>
      </c>
    </row>
    <row r="22" spans="1:5" ht="12.75">
      <c r="A22" s="202" t="str">
        <f>'A-N° Sinies Denun'!A22</f>
        <v>Renta Nacional</v>
      </c>
      <c r="B22" s="200">
        <v>43</v>
      </c>
      <c r="C22" s="200">
        <v>40</v>
      </c>
      <c r="D22" s="200"/>
      <c r="E22" s="203">
        <f t="shared" si="0"/>
        <v>83</v>
      </c>
    </row>
    <row r="23" spans="1:5" ht="12.75">
      <c r="A23" s="202" t="str">
        <f>'A-N° Sinies Denun'!A23</f>
        <v>Suramericana</v>
      </c>
      <c r="B23" s="200">
        <v>275</v>
      </c>
      <c r="C23" s="200">
        <v>2092</v>
      </c>
      <c r="D23" s="200">
        <v>568</v>
      </c>
      <c r="E23" s="203">
        <f>SUM(B23:D23)</f>
        <v>2935</v>
      </c>
    </row>
    <row r="24" spans="1:5" ht="12.75">
      <c r="A24" s="110" t="str">
        <f>'A-N° Sinies Denun'!A24</f>
        <v>Zenit</v>
      </c>
      <c r="B24" s="200">
        <v>71</v>
      </c>
      <c r="C24" s="200">
        <v>614</v>
      </c>
      <c r="D24" s="200">
        <v>63</v>
      </c>
      <c r="E24" s="96">
        <f t="shared" si="0"/>
        <v>748</v>
      </c>
    </row>
    <row r="25" spans="1:5" ht="12.75">
      <c r="A25" s="18"/>
      <c r="B25" s="19"/>
      <c r="C25" s="20"/>
      <c r="D25" s="20"/>
      <c r="E25" s="93"/>
    </row>
    <row r="26" spans="1:5" ht="12.75">
      <c r="A26" s="117" t="s">
        <v>11</v>
      </c>
      <c r="B26" s="118">
        <f>SUM(B10:B24)</f>
        <v>5185</v>
      </c>
      <c r="C26" s="119">
        <f>SUM(C10:C24)</f>
        <v>9000</v>
      </c>
      <c r="D26" s="119">
        <f>SUM(D10:D24)</f>
        <v>2284</v>
      </c>
      <c r="E26" s="1">
        <f>SUM(E10:E24)</f>
        <v>16469</v>
      </c>
    </row>
    <row r="27" spans="1:5" ht="15.75">
      <c r="A27" s="21"/>
      <c r="B27" s="22"/>
      <c r="C27" s="23"/>
      <c r="D27" s="23"/>
      <c r="E27" s="94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7">
      <selection activeCell="F21" sqref="F21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9" customWidth="1"/>
    <col min="8" max="16384" width="11.421875" style="26" customWidth="1"/>
  </cols>
  <sheetData>
    <row r="1" ht="12.75">
      <c r="A1" s="25"/>
    </row>
    <row r="3" ht="12.75">
      <c r="A3" s="90" t="s">
        <v>62</v>
      </c>
    </row>
    <row r="4" ht="12.75">
      <c r="A4" s="25"/>
    </row>
    <row r="5" ht="12.75">
      <c r="A5" s="115" t="s">
        <v>15</v>
      </c>
    </row>
    <row r="6" spans="1:2" ht="12.75">
      <c r="A6" s="112" t="str">
        <f>'A-N° Sinies Denun'!$A$6</f>
        <v>      (entre el 1 de enero y  30 de junio 2018)</v>
      </c>
      <c r="B6" s="98"/>
    </row>
    <row r="7" spans="1:7" ht="12.75">
      <c r="A7" s="138"/>
      <c r="B7" s="139" t="s">
        <v>16</v>
      </c>
      <c r="C7" s="140" t="s">
        <v>81</v>
      </c>
      <c r="D7" s="140"/>
      <c r="E7" s="139" t="s">
        <v>17</v>
      </c>
      <c r="F7" s="141" t="s">
        <v>18</v>
      </c>
      <c r="G7" s="142" t="s">
        <v>19</v>
      </c>
    </row>
    <row r="8" spans="1:7" ht="12.75">
      <c r="A8" s="143" t="s">
        <v>1</v>
      </c>
      <c r="B8" s="144"/>
      <c r="C8" s="145" t="s">
        <v>20</v>
      </c>
      <c r="D8" s="144" t="s">
        <v>21</v>
      </c>
      <c r="E8" s="144" t="s">
        <v>22</v>
      </c>
      <c r="F8" s="144" t="s">
        <v>23</v>
      </c>
      <c r="G8" s="146" t="s">
        <v>24</v>
      </c>
    </row>
    <row r="9" spans="1:7" ht="12.75">
      <c r="A9" s="147"/>
      <c r="B9" s="148" t="s">
        <v>25</v>
      </c>
      <c r="C9" s="148" t="s">
        <v>26</v>
      </c>
      <c r="D9" s="148" t="s">
        <v>27</v>
      </c>
      <c r="E9" s="148" t="s">
        <v>28</v>
      </c>
      <c r="F9" s="148" t="s">
        <v>29</v>
      </c>
      <c r="G9" s="149" t="s">
        <v>30</v>
      </c>
    </row>
    <row r="10" spans="1:7" ht="12.75">
      <c r="A10" s="204" t="str">
        <f>'A-N° Sinies Denun'!A10</f>
        <v>AIG</v>
      </c>
      <c r="B10" s="199"/>
      <c r="C10" s="199"/>
      <c r="D10" s="199"/>
      <c r="E10" s="200"/>
      <c r="F10" s="199"/>
      <c r="G10" s="205">
        <f aca="true" t="shared" si="0" ref="G10:G24">SUM(B10:F10)</f>
        <v>0</v>
      </c>
    </row>
    <row r="11" spans="1:7" ht="12.75">
      <c r="A11" s="204" t="str">
        <f>'A-N° Sinies Denun'!A11</f>
        <v>Bci</v>
      </c>
      <c r="B11" s="199">
        <v>162</v>
      </c>
      <c r="C11" s="199">
        <v>5</v>
      </c>
      <c r="D11" s="199">
        <v>2</v>
      </c>
      <c r="E11" s="200">
        <v>5467</v>
      </c>
      <c r="F11" s="199"/>
      <c r="G11" s="205">
        <f t="shared" si="0"/>
        <v>5636</v>
      </c>
    </row>
    <row r="12" spans="1:7" ht="12.75">
      <c r="A12" s="204" t="str">
        <f>'A-N° Sinies Denun'!A12</f>
        <v>BNP PARIBAS CARDIF</v>
      </c>
      <c r="B12" s="199">
        <v>5</v>
      </c>
      <c r="C12" s="199"/>
      <c r="D12" s="199">
        <v>1</v>
      </c>
      <c r="E12" s="200">
        <v>378</v>
      </c>
      <c r="F12" s="199">
        <v>326</v>
      </c>
      <c r="G12" s="205">
        <f t="shared" si="0"/>
        <v>710</v>
      </c>
    </row>
    <row r="13" spans="1:7" ht="12.75">
      <c r="A13" s="204" t="str">
        <f>'A-N° Sinies Denun'!A13</f>
        <v>Bupa</v>
      </c>
      <c r="B13" s="199">
        <v>23</v>
      </c>
      <c r="C13" s="199">
        <v>1</v>
      </c>
      <c r="D13" s="199"/>
      <c r="E13" s="200">
        <v>1227</v>
      </c>
      <c r="F13" s="199">
        <v>13</v>
      </c>
      <c r="G13" s="205">
        <f t="shared" si="0"/>
        <v>1264</v>
      </c>
    </row>
    <row r="14" spans="1:7" ht="12.75">
      <c r="A14" s="204" t="str">
        <f>'A-N° Sinies Denun'!A14</f>
        <v>Chilena Consolidada</v>
      </c>
      <c r="B14" s="199">
        <v>6</v>
      </c>
      <c r="C14" s="199"/>
      <c r="D14" s="199">
        <v>1</v>
      </c>
      <c r="E14" s="200">
        <v>154</v>
      </c>
      <c r="F14" s="199"/>
      <c r="G14" s="205">
        <f t="shared" si="0"/>
        <v>161</v>
      </c>
    </row>
    <row r="15" spans="1:7" ht="12.75">
      <c r="A15" s="204" t="s">
        <v>93</v>
      </c>
      <c r="B15" s="199">
        <v>21</v>
      </c>
      <c r="C15" s="199"/>
      <c r="D15" s="199">
        <v>3</v>
      </c>
      <c r="E15" s="200">
        <v>262</v>
      </c>
      <c r="F15" s="199"/>
      <c r="G15" s="205">
        <f t="shared" si="0"/>
        <v>286</v>
      </c>
    </row>
    <row r="16" spans="1:7" ht="12.75">
      <c r="A16" s="204" t="str">
        <f>'A-N° Sinies Denun'!A16</f>
        <v>Consorcio Nacional</v>
      </c>
      <c r="B16" s="199">
        <v>100</v>
      </c>
      <c r="C16" s="199">
        <v>5</v>
      </c>
      <c r="D16" s="199">
        <v>5</v>
      </c>
      <c r="E16" s="200">
        <v>3102</v>
      </c>
      <c r="F16" s="199"/>
      <c r="G16" s="205">
        <f t="shared" si="0"/>
        <v>3212</v>
      </c>
    </row>
    <row r="17" spans="1:7" ht="12.75">
      <c r="A17" s="204" t="str">
        <f>'A-N° Sinies Denun'!A17</f>
        <v>HDI</v>
      </c>
      <c r="B17" s="199">
        <v>21</v>
      </c>
      <c r="C17" s="199"/>
      <c r="D17" s="199">
        <v>1</v>
      </c>
      <c r="E17" s="200">
        <v>1263</v>
      </c>
      <c r="F17" s="199">
        <v>308</v>
      </c>
      <c r="G17" s="205">
        <f t="shared" si="0"/>
        <v>1593</v>
      </c>
    </row>
    <row r="18" spans="1:7" ht="12.75">
      <c r="A18" s="204" t="str">
        <f>'A-N° Sinies Denun'!A18</f>
        <v>Liberty</v>
      </c>
      <c r="B18" s="199">
        <v>136</v>
      </c>
      <c r="C18" s="199">
        <v>1</v>
      </c>
      <c r="D18" s="199"/>
      <c r="E18" s="200">
        <v>4691</v>
      </c>
      <c r="F18" s="199"/>
      <c r="G18" s="205">
        <f t="shared" si="0"/>
        <v>4828</v>
      </c>
    </row>
    <row r="19" spans="1:7" ht="12.75">
      <c r="A19" s="204" t="str">
        <f>'A-N° Sinies Denun'!A19</f>
        <v>Mapfre</v>
      </c>
      <c r="B19" s="199">
        <v>140</v>
      </c>
      <c r="C19" s="199">
        <v>9</v>
      </c>
      <c r="D19" s="199">
        <v>6</v>
      </c>
      <c r="E19" s="200">
        <v>1283</v>
      </c>
      <c r="F19" s="199"/>
      <c r="G19" s="205">
        <f t="shared" si="0"/>
        <v>1438</v>
      </c>
    </row>
    <row r="20" spans="1:7" ht="12.75">
      <c r="A20" s="204" t="str">
        <f>'A-N° Sinies Denun'!A20</f>
        <v>Mutual de Seguros</v>
      </c>
      <c r="B20" s="199">
        <v>36</v>
      </c>
      <c r="C20" s="199"/>
      <c r="D20" s="199"/>
      <c r="E20" s="200">
        <v>986</v>
      </c>
      <c r="F20" s="199">
        <v>3</v>
      </c>
      <c r="G20" s="205">
        <f t="shared" si="0"/>
        <v>1025</v>
      </c>
    </row>
    <row r="21" spans="1:7" ht="12.75">
      <c r="A21" s="204" t="str">
        <f>'A-N° Sinies Denun'!A21</f>
        <v>Porvenir</v>
      </c>
      <c r="B21" s="199">
        <v>1</v>
      </c>
      <c r="C21" s="199"/>
      <c r="D21" s="199"/>
      <c r="E21" s="200">
        <v>10</v>
      </c>
      <c r="F21" s="199"/>
      <c r="G21" s="205">
        <f t="shared" si="0"/>
        <v>11</v>
      </c>
    </row>
    <row r="22" spans="1:7" ht="12.75">
      <c r="A22" s="204" t="str">
        <f>'A-N° Sinies Denun'!A22</f>
        <v>Renta Nacional</v>
      </c>
      <c r="B22" s="199">
        <v>8</v>
      </c>
      <c r="C22" s="199"/>
      <c r="D22" s="199"/>
      <c r="E22" s="200">
        <v>110</v>
      </c>
      <c r="F22" s="199">
        <v>14</v>
      </c>
      <c r="G22" s="205">
        <f t="shared" si="0"/>
        <v>132</v>
      </c>
    </row>
    <row r="23" spans="1:7" ht="12.75">
      <c r="A23" s="204" t="str">
        <f>'A-N° Sinies Denun'!A23</f>
        <v>Suramericana</v>
      </c>
      <c r="B23" s="199">
        <v>120</v>
      </c>
      <c r="C23" s="199">
        <v>1</v>
      </c>
      <c r="D23" s="199">
        <v>1</v>
      </c>
      <c r="E23" s="200">
        <v>4587</v>
      </c>
      <c r="F23" s="199"/>
      <c r="G23" s="205">
        <f t="shared" si="0"/>
        <v>4709</v>
      </c>
    </row>
    <row r="24" spans="1:7" ht="12.75">
      <c r="A24" s="204" t="str">
        <f>'A-N° Sinies Denun'!A24</f>
        <v>Zenit</v>
      </c>
      <c r="B24" s="199">
        <v>40</v>
      </c>
      <c r="C24" s="199">
        <v>1</v>
      </c>
      <c r="D24" s="199"/>
      <c r="E24" s="200">
        <v>1269</v>
      </c>
      <c r="F24" s="199"/>
      <c r="G24" s="205">
        <f t="shared" si="0"/>
        <v>1310</v>
      </c>
    </row>
    <row r="25" spans="1:10" ht="12.75">
      <c r="A25" s="27"/>
      <c r="B25" s="28"/>
      <c r="C25" s="29"/>
      <c r="D25" s="29"/>
      <c r="E25" s="30"/>
      <c r="F25" s="30"/>
      <c r="G25" s="100"/>
      <c r="H25" s="31"/>
      <c r="I25" s="32"/>
      <c r="J25" s="32"/>
    </row>
    <row r="26" spans="1:7" ht="12.75" customHeight="1">
      <c r="A26" s="120" t="s">
        <v>11</v>
      </c>
      <c r="B26" s="121">
        <f aca="true" t="shared" si="1" ref="B26:G26">SUM(B10:B24)</f>
        <v>819</v>
      </c>
      <c r="C26" s="121">
        <f t="shared" si="1"/>
        <v>23</v>
      </c>
      <c r="D26" s="121">
        <f t="shared" si="1"/>
        <v>20</v>
      </c>
      <c r="E26" s="121">
        <f t="shared" si="1"/>
        <v>24789</v>
      </c>
      <c r="F26" s="121">
        <f t="shared" si="1"/>
        <v>664</v>
      </c>
      <c r="G26" s="9">
        <f t="shared" si="1"/>
        <v>26315</v>
      </c>
    </row>
    <row r="27" spans="1:7" ht="15.75">
      <c r="A27" s="33"/>
      <c r="B27" s="34"/>
      <c r="C27" s="35"/>
      <c r="D27" s="35"/>
      <c r="E27" s="36"/>
      <c r="F27" s="36"/>
      <c r="G27" s="101"/>
    </row>
    <row r="28" ht="12.75">
      <c r="A28" s="13"/>
    </row>
    <row r="36" ht="12.75">
      <c r="I36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99"/>
  <sheetViews>
    <sheetView zoomScalePageLayoutView="0" workbookViewId="0" topLeftCell="E4">
      <selection activeCell="I4" sqref="I1:I16384"/>
    </sheetView>
  </sheetViews>
  <sheetFormatPr defaultColWidth="11.421875" defaultRowHeight="12.75"/>
  <cols>
    <col min="1" max="1" width="22.421875" style="39" customWidth="1"/>
    <col min="2" max="2" width="12.421875" style="39" customWidth="1"/>
    <col min="3" max="3" width="20.57421875" style="39" customWidth="1"/>
    <col min="4" max="4" width="28.00390625" style="39" customWidth="1"/>
    <col min="5" max="5" width="25.7109375" style="102" customWidth="1"/>
    <col min="6" max="6" width="37.8515625" style="39" customWidth="1"/>
    <col min="7" max="7" width="35.140625" style="39" customWidth="1"/>
    <col min="8" max="8" width="35.140625" style="102" customWidth="1"/>
    <col min="9" max="9" width="37.421875" style="39" customWidth="1"/>
    <col min="10" max="16384" width="11.421875" style="39" customWidth="1"/>
  </cols>
  <sheetData>
    <row r="1" ht="12.75">
      <c r="A1" s="38"/>
    </row>
    <row r="3" ht="12.75">
      <c r="A3" s="90" t="s">
        <v>62</v>
      </c>
    </row>
    <row r="4" ht="12.75">
      <c r="A4" s="38"/>
    </row>
    <row r="5" spans="1:8" ht="12.75">
      <c r="A5" s="116" t="s">
        <v>31</v>
      </c>
      <c r="H5" s="106"/>
    </row>
    <row r="6" spans="1:2" ht="12.75">
      <c r="A6" s="113" t="s">
        <v>97</v>
      </c>
      <c r="B6" s="104"/>
    </row>
    <row r="7" spans="1:8" ht="12.75">
      <c r="A7" s="150"/>
      <c r="B7" s="151" t="s">
        <v>32</v>
      </c>
      <c r="C7" s="152"/>
      <c r="D7" s="153"/>
      <c r="E7" s="154"/>
      <c r="F7" s="155" t="s">
        <v>33</v>
      </c>
      <c r="G7" s="155" t="s">
        <v>34</v>
      </c>
      <c r="H7" s="156" t="s">
        <v>35</v>
      </c>
    </row>
    <row r="8" spans="1:8" ht="12.75">
      <c r="A8" s="157" t="s">
        <v>1</v>
      </c>
      <c r="B8" s="158" t="s">
        <v>16</v>
      </c>
      <c r="C8" s="159" t="s">
        <v>36</v>
      </c>
      <c r="D8" s="159" t="s">
        <v>37</v>
      </c>
      <c r="E8" s="159" t="s">
        <v>38</v>
      </c>
      <c r="F8" s="159" t="s">
        <v>39</v>
      </c>
      <c r="G8" s="158" t="s">
        <v>40</v>
      </c>
      <c r="H8" s="160" t="s">
        <v>41</v>
      </c>
    </row>
    <row r="9" spans="1:8" ht="12.75">
      <c r="A9" s="161"/>
      <c r="B9" s="162"/>
      <c r="C9" s="163"/>
      <c r="D9" s="164"/>
      <c r="E9" s="163" t="s">
        <v>42</v>
      </c>
      <c r="F9" s="163" t="s">
        <v>43</v>
      </c>
      <c r="G9" s="163" t="s">
        <v>44</v>
      </c>
      <c r="H9" s="165" t="s">
        <v>45</v>
      </c>
    </row>
    <row r="10" spans="1:9" ht="12.75">
      <c r="A10" s="206" t="str">
        <f>'A-N° Sinies Denun'!A10</f>
        <v>AIG</v>
      </c>
      <c r="B10" s="200"/>
      <c r="C10" s="200"/>
      <c r="D10" s="200"/>
      <c r="E10" s="207">
        <f>SUM(B10:D10)</f>
        <v>0</v>
      </c>
      <c r="F10" s="200"/>
      <c r="G10" s="200"/>
      <c r="H10" s="208">
        <f>SUM(E10:G10)</f>
        <v>0</v>
      </c>
      <c r="I10" s="47"/>
    </row>
    <row r="11" spans="1:9" ht="12.75">
      <c r="A11" s="206" t="str">
        <f>'A-N° Sinies Denun'!A11</f>
        <v>Bci</v>
      </c>
      <c r="B11" s="200">
        <v>1255696</v>
      </c>
      <c r="C11" s="200">
        <v>12308</v>
      </c>
      <c r="D11" s="200">
        <v>66349</v>
      </c>
      <c r="E11" s="207">
        <f>SUM(B11:D11)</f>
        <v>1334353</v>
      </c>
      <c r="F11" s="200">
        <v>2209847</v>
      </c>
      <c r="G11" s="200">
        <v>211</v>
      </c>
      <c r="H11" s="208">
        <f>SUM(E11:G11)</f>
        <v>3544411</v>
      </c>
      <c r="I11" s="47"/>
    </row>
    <row r="12" spans="1:9" ht="12.75">
      <c r="A12" s="206" t="str">
        <f>'A-N° Sinies Denun'!A12</f>
        <v>BNP PARIBAS CARDIF</v>
      </c>
      <c r="B12" s="209">
        <v>50051</v>
      </c>
      <c r="C12" s="200">
        <v>1516</v>
      </c>
      <c r="D12" s="200"/>
      <c r="E12" s="207">
        <f aca="true" t="shared" si="0" ref="E12:E24">SUM(B12:D12)</f>
        <v>51567</v>
      </c>
      <c r="F12" s="200">
        <v>166713</v>
      </c>
      <c r="G12" s="200"/>
      <c r="H12" s="208">
        <f aca="true" t="shared" si="1" ref="H12:H24">SUM(E12:G12)</f>
        <v>218280</v>
      </c>
      <c r="I12" s="47"/>
    </row>
    <row r="13" spans="1:9" ht="12.75">
      <c r="A13" s="206" t="str">
        <f>'A-N° Sinies Denun'!A13</f>
        <v>Bupa</v>
      </c>
      <c r="B13" s="209">
        <v>175097</v>
      </c>
      <c r="C13" s="200"/>
      <c r="D13" s="200">
        <v>8144</v>
      </c>
      <c r="E13" s="207">
        <f t="shared" si="0"/>
        <v>183241</v>
      </c>
      <c r="F13" s="200">
        <v>556434</v>
      </c>
      <c r="G13" s="200"/>
      <c r="H13" s="208">
        <f t="shared" si="1"/>
        <v>739675</v>
      </c>
      <c r="I13" s="47"/>
    </row>
    <row r="14" spans="1:9" ht="12.75">
      <c r="A14" s="206" t="str">
        <f>'A-N° Sinies Denun'!A14</f>
        <v>Chilena Consolidada</v>
      </c>
      <c r="B14" s="209">
        <v>66027</v>
      </c>
      <c r="C14" s="200">
        <v>2447</v>
      </c>
      <c r="D14" s="200"/>
      <c r="E14" s="207">
        <f t="shared" si="0"/>
        <v>68474</v>
      </c>
      <c r="F14" s="200">
        <v>180410</v>
      </c>
      <c r="G14" s="200"/>
      <c r="H14" s="208">
        <f t="shared" si="1"/>
        <v>248884</v>
      </c>
      <c r="I14" s="47"/>
    </row>
    <row r="15" spans="1:9" ht="12.75">
      <c r="A15" s="206" t="str">
        <f>'A-N° Sinies Denun'!A15</f>
        <v>Chubb</v>
      </c>
      <c r="B15" s="209">
        <v>87580</v>
      </c>
      <c r="C15" s="200">
        <v>73427</v>
      </c>
      <c r="D15" s="200"/>
      <c r="E15" s="207">
        <f t="shared" si="0"/>
        <v>161007</v>
      </c>
      <c r="F15" s="200">
        <v>241511</v>
      </c>
      <c r="G15" s="200"/>
      <c r="H15" s="208">
        <f t="shared" si="1"/>
        <v>402518</v>
      </c>
      <c r="I15" s="47"/>
    </row>
    <row r="16" spans="1:9" ht="12.75">
      <c r="A16" s="206" t="str">
        <f>'A-N° Sinies Denun'!A16</f>
        <v>Consorcio Nacional</v>
      </c>
      <c r="B16" s="200">
        <v>636093</v>
      </c>
      <c r="C16" s="200">
        <v>21668</v>
      </c>
      <c r="D16" s="200">
        <v>70372</v>
      </c>
      <c r="E16" s="207">
        <f t="shared" si="0"/>
        <v>728133</v>
      </c>
      <c r="F16" s="200">
        <v>2119223</v>
      </c>
      <c r="G16" s="200"/>
      <c r="H16" s="208">
        <f t="shared" si="1"/>
        <v>2847356</v>
      </c>
      <c r="I16" s="47"/>
    </row>
    <row r="17" spans="1:9" ht="12.75">
      <c r="A17" s="206" t="str">
        <f>'A-N° Sinies Denun'!A17</f>
        <v>HDI</v>
      </c>
      <c r="B17" s="200">
        <v>364721</v>
      </c>
      <c r="C17" s="200">
        <v>12577</v>
      </c>
      <c r="D17" s="200"/>
      <c r="E17" s="207">
        <f t="shared" si="0"/>
        <v>377298</v>
      </c>
      <c r="F17" s="200">
        <v>880362</v>
      </c>
      <c r="G17" s="200"/>
      <c r="H17" s="208">
        <f t="shared" si="1"/>
        <v>1257660</v>
      </c>
      <c r="I17" s="47"/>
    </row>
    <row r="18" spans="1:9" ht="12.75">
      <c r="A18" s="206" t="str">
        <f>'A-N° Sinies Denun'!A18</f>
        <v>Liberty</v>
      </c>
      <c r="B18" s="200">
        <v>1079143</v>
      </c>
      <c r="C18" s="200">
        <v>28602</v>
      </c>
      <c r="D18" s="200">
        <v>55733</v>
      </c>
      <c r="E18" s="207">
        <f t="shared" si="0"/>
        <v>1163478</v>
      </c>
      <c r="F18" s="200">
        <v>2414004</v>
      </c>
      <c r="G18" s="200">
        <v>40172</v>
      </c>
      <c r="H18" s="208">
        <f t="shared" si="1"/>
        <v>3617654</v>
      </c>
      <c r="I18" s="47"/>
    </row>
    <row r="19" spans="1:9" ht="12.75">
      <c r="A19" s="206" t="str">
        <f>'A-N° Sinies Denun'!A19</f>
        <v>Mapfre</v>
      </c>
      <c r="B19" s="200">
        <v>470728</v>
      </c>
      <c r="C19" s="200">
        <v>5370</v>
      </c>
      <c r="D19" s="200">
        <v>18879</v>
      </c>
      <c r="E19" s="207">
        <f t="shared" si="0"/>
        <v>494977</v>
      </c>
      <c r="F19" s="200">
        <v>845575</v>
      </c>
      <c r="G19" s="200"/>
      <c r="H19" s="208">
        <f t="shared" si="1"/>
        <v>1340552</v>
      </c>
      <c r="I19" s="47"/>
    </row>
    <row r="20" spans="1:9" ht="12.75">
      <c r="A20" s="206" t="str">
        <f>'A-N° Sinies Denun'!A20</f>
        <v>Mutual de Seguros</v>
      </c>
      <c r="B20" s="200">
        <v>222575</v>
      </c>
      <c r="C20" s="200"/>
      <c r="D20" s="200"/>
      <c r="E20" s="207">
        <f t="shared" si="0"/>
        <v>222575</v>
      </c>
      <c r="F20" s="200">
        <v>374575</v>
      </c>
      <c r="G20" s="200"/>
      <c r="H20" s="208">
        <f t="shared" si="1"/>
        <v>597150</v>
      </c>
      <c r="I20" s="47"/>
    </row>
    <row r="21" spans="1:9" ht="12.75">
      <c r="A21" s="206" t="str">
        <f>'A-N° Sinies Denun'!A21</f>
        <v>Porvenir</v>
      </c>
      <c r="B21" s="200">
        <v>8092</v>
      </c>
      <c r="C21" s="200"/>
      <c r="D21" s="200"/>
      <c r="E21" s="207">
        <f t="shared" si="0"/>
        <v>8092</v>
      </c>
      <c r="F21" s="200">
        <v>2758</v>
      </c>
      <c r="G21" s="200">
        <v>135</v>
      </c>
      <c r="H21" s="208">
        <f t="shared" si="1"/>
        <v>10985</v>
      </c>
      <c r="I21" s="47"/>
    </row>
    <row r="22" spans="1:9" ht="12.75">
      <c r="A22" s="206" t="str">
        <f>'A-N° Sinies Denun'!A22</f>
        <v>Renta Nacional</v>
      </c>
      <c r="B22" s="200">
        <v>48500</v>
      </c>
      <c r="C22" s="200"/>
      <c r="D22" s="200"/>
      <c r="E22" s="207">
        <f t="shared" si="0"/>
        <v>48500</v>
      </c>
      <c r="F22" s="200">
        <v>147673</v>
      </c>
      <c r="G22" s="200"/>
      <c r="H22" s="208">
        <f t="shared" si="1"/>
        <v>196173</v>
      </c>
      <c r="I22" s="47"/>
    </row>
    <row r="23" spans="1:9" ht="12.75">
      <c r="A23" s="206" t="str">
        <f>'A-N° Sinies Denun'!A23</f>
        <v>Suramericana</v>
      </c>
      <c r="B23" s="200">
        <v>952138</v>
      </c>
      <c r="C23" s="200">
        <v>2978</v>
      </c>
      <c r="D23" s="200">
        <v>40715</v>
      </c>
      <c r="E23" s="207">
        <f t="shared" si="0"/>
        <v>995831</v>
      </c>
      <c r="F23" s="200">
        <v>2169012</v>
      </c>
      <c r="G23" s="200"/>
      <c r="H23" s="208">
        <f t="shared" si="1"/>
        <v>3164843</v>
      </c>
      <c r="I23" s="47"/>
    </row>
    <row r="24" spans="1:9" ht="12.75">
      <c r="A24" s="87" t="str">
        <f>'A-N° Sinies Denun'!A24</f>
        <v>Zenit</v>
      </c>
      <c r="B24" s="17">
        <v>260988</v>
      </c>
      <c r="C24" s="17">
        <v>1521</v>
      </c>
      <c r="D24" s="17">
        <v>24442</v>
      </c>
      <c r="E24" s="207">
        <f t="shared" si="0"/>
        <v>286951</v>
      </c>
      <c r="F24" s="17">
        <v>494520</v>
      </c>
      <c r="G24" s="17">
        <v>70</v>
      </c>
      <c r="H24" s="208">
        <f t="shared" si="1"/>
        <v>781541</v>
      </c>
      <c r="I24" s="47"/>
    </row>
    <row r="25" spans="1:8" ht="12.75">
      <c r="A25" s="40"/>
      <c r="B25" s="41"/>
      <c r="C25" s="42"/>
      <c r="D25" s="42"/>
      <c r="E25" s="103"/>
      <c r="F25" s="43"/>
      <c r="G25" s="43"/>
      <c r="H25" s="107"/>
    </row>
    <row r="26" spans="1:8" s="105" customFormat="1" ht="12.75" customHeight="1">
      <c r="A26" s="122" t="s">
        <v>11</v>
      </c>
      <c r="B26" s="123">
        <f aca="true" t="shared" si="2" ref="B26:H26">SUM(B10:B24)</f>
        <v>5677429</v>
      </c>
      <c r="C26" s="123">
        <f t="shared" si="2"/>
        <v>162414</v>
      </c>
      <c r="D26" s="123">
        <f t="shared" si="2"/>
        <v>284634</v>
      </c>
      <c r="E26" s="123">
        <f t="shared" si="2"/>
        <v>6124477</v>
      </c>
      <c r="F26" s="123">
        <f t="shared" si="2"/>
        <v>12802617</v>
      </c>
      <c r="G26" s="123">
        <f t="shared" si="2"/>
        <v>40588</v>
      </c>
      <c r="H26" s="124">
        <f t="shared" si="2"/>
        <v>18967682</v>
      </c>
    </row>
    <row r="27" spans="1:8" ht="15.75">
      <c r="A27" s="226"/>
      <c r="B27" s="227"/>
      <c r="C27" s="228"/>
      <c r="D27" s="228"/>
      <c r="E27" s="229"/>
      <c r="F27" s="230"/>
      <c r="G27" s="230"/>
      <c r="H27" s="231"/>
    </row>
    <row r="28" spans="1:9" ht="15.75">
      <c r="A28" s="217"/>
      <c r="B28" s="218"/>
      <c r="C28" s="219"/>
      <c r="D28" s="219"/>
      <c r="E28" s="220"/>
      <c r="F28" s="221"/>
      <c r="G28" s="221"/>
      <c r="H28" s="220"/>
      <c r="I28" s="221"/>
    </row>
    <row r="29" ht="12.75">
      <c r="E29" s="39"/>
    </row>
    <row r="30" ht="12.75">
      <c r="E30" s="39"/>
    </row>
    <row r="31" ht="12.75">
      <c r="E31" s="39"/>
    </row>
    <row r="32" ht="12.75">
      <c r="E32" s="39"/>
    </row>
    <row r="33" ht="12.75">
      <c r="E33" s="39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30"/>
  <sheetViews>
    <sheetView zoomScalePageLayoutView="0" workbookViewId="0" topLeftCell="E7">
      <selection activeCell="I7" sqref="I1:I16384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90" t="s">
        <v>62</v>
      </c>
    </row>
    <row r="4" spans="1:6" ht="12.75">
      <c r="A4" s="38"/>
      <c r="B4" s="39"/>
      <c r="C4" s="39"/>
      <c r="D4" s="39"/>
      <c r="E4" s="102"/>
      <c r="F4" s="39"/>
    </row>
    <row r="5" spans="1:6" ht="12.75">
      <c r="A5" s="116" t="s">
        <v>46</v>
      </c>
      <c r="B5" s="39"/>
      <c r="C5" s="39"/>
      <c r="D5" s="39"/>
      <c r="E5" s="102"/>
      <c r="F5" s="39"/>
    </row>
    <row r="6" spans="1:6" ht="12.75">
      <c r="A6" s="113" t="str">
        <f>'D-Sinies Pag Direc'!A6</f>
        <v>      (entre el 1 de enero y 30 de junio de 2018, montos expresados en miles de pesos de junio de 2018)</v>
      </c>
      <c r="B6" s="104"/>
      <c r="C6" s="39"/>
      <c r="D6" s="39"/>
      <c r="E6" s="102"/>
      <c r="F6" s="39"/>
    </row>
    <row r="7" spans="1:6" ht="12.75">
      <c r="A7" s="150"/>
      <c r="B7" s="238" t="s">
        <v>78</v>
      </c>
      <c r="C7" s="239"/>
      <c r="D7" s="155" t="s">
        <v>48</v>
      </c>
      <c r="E7" s="155" t="s">
        <v>49</v>
      </c>
      <c r="F7" s="156" t="s">
        <v>50</v>
      </c>
    </row>
    <row r="8" spans="1:6" ht="12.75">
      <c r="A8" s="157" t="s">
        <v>1</v>
      </c>
      <c r="B8" s="159" t="s">
        <v>51</v>
      </c>
      <c r="C8" s="159" t="s">
        <v>52</v>
      </c>
      <c r="D8" s="166" t="s">
        <v>79</v>
      </c>
      <c r="E8" s="166" t="s">
        <v>53</v>
      </c>
      <c r="F8" s="167" t="s">
        <v>54</v>
      </c>
    </row>
    <row r="9" spans="1:6" ht="12.75">
      <c r="A9" s="157"/>
      <c r="B9" s="168"/>
      <c r="C9" s="169"/>
      <c r="D9" s="166" t="s">
        <v>80</v>
      </c>
      <c r="E9" s="158" t="s">
        <v>55</v>
      </c>
      <c r="F9" s="167" t="s">
        <v>56</v>
      </c>
    </row>
    <row r="10" spans="1:6" ht="12.75">
      <c r="A10" s="161"/>
      <c r="B10" s="163" t="s">
        <v>57</v>
      </c>
      <c r="C10" s="163" t="s">
        <v>58</v>
      </c>
      <c r="D10" s="163" t="s">
        <v>59</v>
      </c>
      <c r="E10" s="163" t="s">
        <v>60</v>
      </c>
      <c r="F10" s="165" t="s">
        <v>61</v>
      </c>
    </row>
    <row r="11" spans="1:7" ht="12.75">
      <c r="A11" s="196" t="str">
        <f>'D-Sinies Pag Direc'!A10</f>
        <v>AIG</v>
      </c>
      <c r="B11" s="197">
        <f>'D-Sinies Pag Direc'!H10</f>
        <v>0</v>
      </c>
      <c r="C11" s="89"/>
      <c r="D11" s="89"/>
      <c r="E11" s="89"/>
      <c r="F11" s="198">
        <f aca="true" t="shared" si="0" ref="F11:F17">SUM(B11:D11)-E11</f>
        <v>0</v>
      </c>
      <c r="G11" s="171"/>
    </row>
    <row r="12" spans="1:7" ht="12.75">
      <c r="A12" s="86" t="str">
        <f>'D-Sinies Pag Direc'!A11</f>
        <v>Bci</v>
      </c>
      <c r="B12" s="126">
        <f>'D-Sinies Pag Direc'!H11</f>
        <v>3544411</v>
      </c>
      <c r="C12" s="17">
        <v>867833</v>
      </c>
      <c r="D12" s="17">
        <v>1727625</v>
      </c>
      <c r="E12" s="17">
        <v>2939722</v>
      </c>
      <c r="F12" s="109">
        <f t="shared" si="0"/>
        <v>3200147</v>
      </c>
      <c r="G12" s="171"/>
    </row>
    <row r="13" spans="1:7" ht="12.75">
      <c r="A13" s="86" t="str">
        <f>'D-Sinies Pag Direc'!A12</f>
        <v>BNP PARIBAS CARDIF</v>
      </c>
      <c r="B13" s="126">
        <f>'D-Sinies Pag Direc'!H12</f>
        <v>218280</v>
      </c>
      <c r="C13" s="17">
        <v>51303</v>
      </c>
      <c r="D13" s="17">
        <v>590596</v>
      </c>
      <c r="E13" s="17">
        <v>661435</v>
      </c>
      <c r="F13" s="109">
        <f t="shared" si="0"/>
        <v>198744</v>
      </c>
      <c r="G13" s="171"/>
    </row>
    <row r="14" spans="1:7" ht="12.75">
      <c r="A14" s="86" t="str">
        <f>'D-Sinies Pag Direc'!A13</f>
        <v>Bupa</v>
      </c>
      <c r="B14" s="126">
        <f>'D-Sinies Pag Direc'!H13</f>
        <v>739675</v>
      </c>
      <c r="C14" s="17">
        <v>124182</v>
      </c>
      <c r="D14" s="17">
        <v>822817</v>
      </c>
      <c r="E14" s="17">
        <v>1205828</v>
      </c>
      <c r="F14" s="109">
        <f t="shared" si="0"/>
        <v>480846</v>
      </c>
      <c r="G14" s="171"/>
    </row>
    <row r="15" spans="1:7" ht="12.75">
      <c r="A15" s="86" t="str">
        <f>'D-Sinies Pag Direc'!A14</f>
        <v>Chilena Consolidada</v>
      </c>
      <c r="B15" s="126">
        <f>'D-Sinies Pag Direc'!H14</f>
        <v>248884</v>
      </c>
      <c r="C15" s="17">
        <v>65802</v>
      </c>
      <c r="D15" s="17">
        <v>57640</v>
      </c>
      <c r="E15" s="17">
        <v>144481</v>
      </c>
      <c r="F15" s="109">
        <f t="shared" si="0"/>
        <v>227845</v>
      </c>
      <c r="G15" s="171"/>
    </row>
    <row r="16" spans="1:7" ht="12.75">
      <c r="A16" s="86" t="str">
        <f>'D-Sinies Pag Direc'!A15</f>
        <v>Chubb</v>
      </c>
      <c r="B16" s="126">
        <f>'D-Sinies Pag Direc'!H15</f>
        <v>402518</v>
      </c>
      <c r="C16" s="17">
        <v>120733</v>
      </c>
      <c r="D16" s="17">
        <v>12453</v>
      </c>
      <c r="E16" s="17">
        <v>100378</v>
      </c>
      <c r="F16" s="109">
        <f t="shared" si="0"/>
        <v>435326</v>
      </c>
      <c r="G16" s="171"/>
    </row>
    <row r="17" spans="1:7" ht="12.75">
      <c r="A17" s="86" t="str">
        <f>'D-Sinies Pag Direc'!A16</f>
        <v>Consorcio Nacional</v>
      </c>
      <c r="B17" s="126">
        <f>'D-Sinies Pag Direc'!H16</f>
        <v>2847356</v>
      </c>
      <c r="C17" s="17">
        <v>776846</v>
      </c>
      <c r="D17" s="17">
        <v>1353271</v>
      </c>
      <c r="E17" s="17">
        <v>1807784</v>
      </c>
      <c r="F17" s="109">
        <f t="shared" si="0"/>
        <v>3169689</v>
      </c>
      <c r="G17" s="171"/>
    </row>
    <row r="18" spans="1:7" ht="12.75">
      <c r="A18" s="196" t="str">
        <f>'D-Sinies Pag Direc'!A17</f>
        <v>HDI</v>
      </c>
      <c r="B18" s="197">
        <f>'D-Sinies Pag Direc'!H17</f>
        <v>1257660</v>
      </c>
      <c r="C18" s="89">
        <v>550410</v>
      </c>
      <c r="D18" s="89">
        <v>297390</v>
      </c>
      <c r="E18" s="89">
        <v>746632</v>
      </c>
      <c r="F18" s="198">
        <f aca="true" t="shared" si="1" ref="F18:F25">SUM(B18:D18)-E18</f>
        <v>1358828</v>
      </c>
      <c r="G18" s="171"/>
    </row>
    <row r="19" spans="1:7" ht="12.75">
      <c r="A19" s="86" t="str">
        <f>'D-Sinies Pag Direc'!A18</f>
        <v>Liberty</v>
      </c>
      <c r="B19" s="126">
        <f>'D-Sinies Pag Direc'!H18</f>
        <v>3617654</v>
      </c>
      <c r="C19" s="17">
        <v>2069162</v>
      </c>
      <c r="D19" s="17">
        <v>1592918</v>
      </c>
      <c r="E19" s="17">
        <v>2585244</v>
      </c>
      <c r="F19" s="109">
        <f t="shared" si="1"/>
        <v>4694490</v>
      </c>
      <c r="G19" s="171"/>
    </row>
    <row r="20" spans="1:7" ht="12.75">
      <c r="A20" s="86" t="str">
        <f>'D-Sinies Pag Direc'!A19</f>
        <v>Mapfre</v>
      </c>
      <c r="B20" s="126">
        <f>'D-Sinies Pag Direc'!H19</f>
        <v>1340552</v>
      </c>
      <c r="C20" s="17">
        <v>188547</v>
      </c>
      <c r="D20" s="17">
        <v>448219</v>
      </c>
      <c r="E20" s="17">
        <v>642078</v>
      </c>
      <c r="F20" s="109">
        <f t="shared" si="1"/>
        <v>1335240</v>
      </c>
      <c r="G20" s="171"/>
    </row>
    <row r="21" spans="1:7" ht="12.75">
      <c r="A21" s="86" t="str">
        <f>'D-Sinies Pag Direc'!A20</f>
        <v>Mutual de Seguros</v>
      </c>
      <c r="B21" s="126">
        <f>'D-Sinies Pag Direc'!H20</f>
        <v>597150</v>
      </c>
      <c r="C21" s="17">
        <v>173380</v>
      </c>
      <c r="D21" s="17">
        <v>123921</v>
      </c>
      <c r="E21" s="17">
        <v>146733</v>
      </c>
      <c r="F21" s="109">
        <f t="shared" si="1"/>
        <v>747718</v>
      </c>
      <c r="G21" s="171"/>
    </row>
    <row r="22" spans="1:7" ht="12.75">
      <c r="A22" s="86" t="str">
        <f>'D-Sinies Pag Direc'!A21</f>
        <v>Porvenir</v>
      </c>
      <c r="B22" s="126">
        <f>'D-Sinies Pag Direc'!H21</f>
        <v>10985</v>
      </c>
      <c r="C22" s="17">
        <v>2456</v>
      </c>
      <c r="D22" s="17">
        <v>7647</v>
      </c>
      <c r="E22" s="17">
        <v>1350</v>
      </c>
      <c r="F22" s="109">
        <f t="shared" si="1"/>
        <v>19738</v>
      </c>
      <c r="G22" s="171"/>
    </row>
    <row r="23" spans="1:7" ht="12.75">
      <c r="A23" s="86" t="str">
        <f>'D-Sinies Pag Direc'!A22</f>
        <v>Renta Nacional</v>
      </c>
      <c r="B23" s="126">
        <f>'D-Sinies Pag Direc'!H22</f>
        <v>196173</v>
      </c>
      <c r="C23" s="17">
        <v>101747</v>
      </c>
      <c r="D23" s="17">
        <v>45541</v>
      </c>
      <c r="E23" s="17">
        <v>255474</v>
      </c>
      <c r="F23" s="109">
        <f t="shared" si="1"/>
        <v>87987</v>
      </c>
      <c r="G23" s="171"/>
    </row>
    <row r="24" spans="1:7" ht="12.75">
      <c r="A24" s="86" t="str">
        <f>'D-Sinies Pag Direc'!A23</f>
        <v>Suramericana</v>
      </c>
      <c r="B24" s="126">
        <f>'D-Sinies Pag Direc'!H23</f>
        <v>3164843</v>
      </c>
      <c r="C24" s="17">
        <v>715108</v>
      </c>
      <c r="D24" s="17">
        <v>1054472</v>
      </c>
      <c r="E24" s="17">
        <v>1584568</v>
      </c>
      <c r="F24" s="109">
        <f t="shared" si="1"/>
        <v>3349855</v>
      </c>
      <c r="G24" s="171"/>
    </row>
    <row r="25" spans="1:7" ht="12.75">
      <c r="A25" s="86" t="str">
        <f>'D-Sinies Pag Direc'!A24</f>
        <v>Zenit</v>
      </c>
      <c r="B25" s="126">
        <f>'D-Sinies Pag Direc'!H24</f>
        <v>781541</v>
      </c>
      <c r="C25" s="17">
        <v>218696</v>
      </c>
      <c r="D25" s="17">
        <v>319076</v>
      </c>
      <c r="E25" s="17">
        <v>384415</v>
      </c>
      <c r="F25" s="109">
        <f t="shared" si="1"/>
        <v>934898</v>
      </c>
      <c r="G25" s="171"/>
    </row>
    <row r="26" spans="1:6" ht="12.75">
      <c r="A26" s="40"/>
      <c r="B26" s="41"/>
      <c r="C26" s="42"/>
      <c r="D26" s="42"/>
      <c r="E26" s="42"/>
      <c r="F26" s="107"/>
    </row>
    <row r="27" spans="1:6" ht="12.75">
      <c r="A27" s="125" t="s">
        <v>11</v>
      </c>
      <c r="B27" s="126">
        <f>SUM(B11:B25)</f>
        <v>18967682</v>
      </c>
      <c r="C27" s="126">
        <f>SUM(C11:C25)</f>
        <v>6026205</v>
      </c>
      <c r="D27" s="126">
        <f>SUM(D11:D25)</f>
        <v>8453586</v>
      </c>
      <c r="E27" s="126">
        <f>SUM(E11:E25)</f>
        <v>13206122</v>
      </c>
      <c r="F27" s="3">
        <f>+B27+C27+D27-E27</f>
        <v>20241351</v>
      </c>
    </row>
    <row r="28" spans="1:6" ht="15.75">
      <c r="A28" s="44"/>
      <c r="B28" s="45"/>
      <c r="C28" s="46"/>
      <c r="D28" s="46"/>
      <c r="E28" s="46"/>
      <c r="F28" s="108"/>
    </row>
    <row r="30" spans="1:7" ht="12.75">
      <c r="A30" s="39"/>
      <c r="B30" s="24"/>
      <c r="C30" s="16"/>
      <c r="D30" s="16"/>
      <c r="E30" s="95"/>
      <c r="F30" s="26"/>
      <c r="G30" s="99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40"/>
  <sheetViews>
    <sheetView zoomScalePageLayoutView="0" workbookViewId="0" topLeftCell="A1">
      <pane xSplit="1" topLeftCell="O1" activePane="topRight" state="frozen"/>
      <selection pane="topLeft" activeCell="A7" sqref="A7"/>
      <selection pane="topRight" activeCell="J1" sqref="J1:P16384"/>
    </sheetView>
  </sheetViews>
  <sheetFormatPr defaultColWidth="11.421875" defaultRowHeight="12.75"/>
  <cols>
    <col min="1" max="1" width="45.00390625" style="49" customWidth="1"/>
    <col min="2" max="2" width="25.00390625" style="49" customWidth="1"/>
    <col min="3" max="9" width="38.28125" style="49" customWidth="1"/>
    <col min="10" max="10" width="38.28125" style="49" bestFit="1" customWidth="1"/>
    <col min="11" max="11" width="11.57421875" style="49" customWidth="1"/>
    <col min="12" max="18" width="38.28125" style="49" bestFit="1" customWidth="1"/>
    <col min="19" max="19" width="29.7109375" style="49" bestFit="1" customWidth="1"/>
    <col min="20" max="20" width="23.57421875" style="49" bestFit="1" customWidth="1"/>
    <col min="21" max="16384" width="11.421875" style="49" customWidth="1"/>
  </cols>
  <sheetData>
    <row r="1" ht="12.75">
      <c r="A1" s="48"/>
    </row>
    <row r="3" ht="12.75">
      <c r="A3" s="90" t="s">
        <v>62</v>
      </c>
    </row>
    <row r="4" ht="12.75">
      <c r="A4" s="48"/>
    </row>
    <row r="5" spans="1:9" ht="12.75">
      <c r="A5" s="50" t="s">
        <v>0</v>
      </c>
      <c r="B5" s="51"/>
      <c r="C5" s="51"/>
      <c r="E5" s="51"/>
      <c r="F5" s="51"/>
      <c r="G5" s="51"/>
      <c r="H5" s="51"/>
      <c r="I5" s="51"/>
    </row>
    <row r="6" spans="1:9" ht="12.75">
      <c r="A6" s="2" t="str">
        <f>'A-N° Sinies Denun'!$A$6</f>
        <v>      (entre el 1 de enero y  30 de junio 2018)</v>
      </c>
      <c r="B6" s="52"/>
      <c r="C6" s="51"/>
      <c r="D6" s="51"/>
      <c r="E6" s="51"/>
      <c r="F6" s="51"/>
      <c r="G6" s="51"/>
      <c r="H6" s="51"/>
      <c r="I6" s="51"/>
    </row>
    <row r="7" spans="1:9" ht="12.75">
      <c r="A7" s="53"/>
      <c r="B7" s="54"/>
      <c r="C7" s="55"/>
      <c r="D7" s="55"/>
      <c r="E7" s="55"/>
      <c r="F7" s="55"/>
      <c r="G7" s="55"/>
      <c r="H7" s="55"/>
      <c r="I7" s="56"/>
    </row>
    <row r="8" spans="1:9" ht="12.75">
      <c r="A8" s="57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88" t="s">
        <v>85</v>
      </c>
      <c r="G8" s="58" t="s">
        <v>6</v>
      </c>
      <c r="H8" s="58" t="s">
        <v>7</v>
      </c>
      <c r="I8" s="59" t="s">
        <v>8</v>
      </c>
    </row>
    <row r="9" spans="1:11" ht="12.75">
      <c r="A9" s="60"/>
      <c r="B9" s="61"/>
      <c r="C9" s="61"/>
      <c r="D9" s="61"/>
      <c r="E9" s="61"/>
      <c r="F9" s="61"/>
      <c r="G9" s="61"/>
      <c r="H9" s="61"/>
      <c r="I9" s="62"/>
      <c r="J9" s="223"/>
      <c r="K9" s="223"/>
    </row>
    <row r="10" spans="1:11" ht="12.75">
      <c r="A10" s="87" t="str">
        <f>'A-N° Sinies Denun'!A10</f>
        <v>AIG</v>
      </c>
      <c r="B10" s="234"/>
      <c r="C10" s="234"/>
      <c r="D10" s="234"/>
      <c r="E10" s="234"/>
      <c r="F10" s="234"/>
      <c r="G10" s="234"/>
      <c r="H10" s="234"/>
      <c r="I10" s="4">
        <f>SUM(B10:H10)</f>
        <v>0</v>
      </c>
      <c r="J10" s="63"/>
      <c r="K10" s="63"/>
    </row>
    <row r="11" spans="1:11" ht="12.75">
      <c r="A11" s="87" t="str">
        <f>'A-N° Sinies Denun'!A11</f>
        <v>Bci</v>
      </c>
      <c r="B11" s="216">
        <v>638592</v>
      </c>
      <c r="C11" s="216">
        <v>208814</v>
      </c>
      <c r="D11" s="216">
        <v>5451</v>
      </c>
      <c r="E11" s="216">
        <v>13095</v>
      </c>
      <c r="F11" s="216">
        <v>21749</v>
      </c>
      <c r="G11" s="216">
        <v>26669</v>
      </c>
      <c r="H11" s="49">
        <v>13934</v>
      </c>
      <c r="I11" s="4">
        <f aca="true" t="shared" si="0" ref="I11:I24">SUM(B11:H11)</f>
        <v>928304</v>
      </c>
      <c r="J11" s="63"/>
      <c r="K11" s="63"/>
    </row>
    <row r="12" spans="1:12" ht="12.75">
      <c r="A12" s="87" t="str">
        <f>'A-N° Sinies Denun'!A12</f>
        <v>BNP PARIBAS CARDIF</v>
      </c>
      <c r="B12" s="216">
        <v>40065</v>
      </c>
      <c r="C12" s="216">
        <v>3340</v>
      </c>
      <c r="D12" s="216">
        <v>0</v>
      </c>
      <c r="E12" s="216">
        <v>0</v>
      </c>
      <c r="F12" s="216">
        <v>564</v>
      </c>
      <c r="G12" s="216">
        <v>0</v>
      </c>
      <c r="H12" s="49">
        <v>125</v>
      </c>
      <c r="I12" s="4">
        <f t="shared" si="0"/>
        <v>44094</v>
      </c>
      <c r="J12" s="63"/>
      <c r="K12" s="63"/>
      <c r="L12" s="235"/>
    </row>
    <row r="13" spans="1:12" ht="12.75">
      <c r="A13" s="87" t="str">
        <f>'A-N° Sinies Denun'!A13</f>
        <v>Bupa</v>
      </c>
      <c r="B13" s="216"/>
      <c r="C13" s="216"/>
      <c r="D13" s="216"/>
      <c r="E13" s="216"/>
      <c r="F13" s="216"/>
      <c r="G13" s="216"/>
      <c r="H13" s="216"/>
      <c r="I13" s="4">
        <f t="shared" si="0"/>
        <v>0</v>
      </c>
      <c r="J13" s="63"/>
      <c r="K13" s="63"/>
      <c r="L13" s="235"/>
    </row>
    <row r="14" spans="1:12" ht="12.75">
      <c r="A14" s="87" t="str">
        <f>'A-N° Sinies Denun'!A14</f>
        <v>Chilena Consolidada</v>
      </c>
      <c r="B14" s="216">
        <v>4447</v>
      </c>
      <c r="C14" s="216">
        <v>1371</v>
      </c>
      <c r="D14" s="216">
        <v>0</v>
      </c>
      <c r="E14" s="216">
        <v>0</v>
      </c>
      <c r="F14" s="216">
        <v>388</v>
      </c>
      <c r="G14" s="216">
        <v>0</v>
      </c>
      <c r="H14" s="49">
        <v>318</v>
      </c>
      <c r="I14" s="4">
        <f t="shared" si="0"/>
        <v>6524</v>
      </c>
      <c r="J14" s="63"/>
      <c r="K14" s="63"/>
      <c r="L14" s="235"/>
    </row>
    <row r="15" spans="1:12" s="173" customFormat="1" ht="12.75">
      <c r="A15" s="224" t="str">
        <f>'A-N° Sinies Denun'!A15</f>
        <v>Chubb</v>
      </c>
      <c r="B15" s="216">
        <v>0</v>
      </c>
      <c r="C15" s="216">
        <v>0</v>
      </c>
      <c r="D15" s="216">
        <v>0</v>
      </c>
      <c r="E15" s="216">
        <v>191</v>
      </c>
      <c r="F15" s="216">
        <v>0</v>
      </c>
      <c r="G15" s="216">
        <v>0</v>
      </c>
      <c r="H15" s="49">
        <v>0</v>
      </c>
      <c r="I15" s="225">
        <f t="shared" si="0"/>
        <v>191</v>
      </c>
      <c r="J15" s="170"/>
      <c r="K15" s="170"/>
      <c r="L15" s="235"/>
    </row>
    <row r="16" spans="1:12" ht="12.75">
      <c r="A16" s="87" t="str">
        <f>'A-N° Sinies Denun'!A16</f>
        <v>Consorcio Nacional</v>
      </c>
      <c r="B16" s="216">
        <v>270148</v>
      </c>
      <c r="C16" s="216">
        <v>311124</v>
      </c>
      <c r="D16" s="216">
        <v>1363</v>
      </c>
      <c r="E16" s="216">
        <v>3858</v>
      </c>
      <c r="F16" s="216">
        <v>13432</v>
      </c>
      <c r="G16" s="216">
        <v>6024</v>
      </c>
      <c r="H16" s="49">
        <v>3386</v>
      </c>
      <c r="I16" s="4">
        <f t="shared" si="0"/>
        <v>609335</v>
      </c>
      <c r="J16" s="63"/>
      <c r="K16" s="63"/>
      <c r="L16" s="235"/>
    </row>
    <row r="17" spans="1:12" ht="12.75">
      <c r="A17" s="87" t="str">
        <f>'A-N° Sinies Denun'!A17</f>
        <v>HDI</v>
      </c>
      <c r="B17" s="216">
        <v>265801</v>
      </c>
      <c r="C17" s="216">
        <v>74767</v>
      </c>
      <c r="D17" s="216">
        <v>1146</v>
      </c>
      <c r="E17" s="216">
        <v>4640</v>
      </c>
      <c r="F17" s="216">
        <v>18683</v>
      </c>
      <c r="G17" s="216">
        <v>905</v>
      </c>
      <c r="H17" s="49">
        <v>12517</v>
      </c>
      <c r="I17" s="4">
        <f t="shared" si="0"/>
        <v>378459</v>
      </c>
      <c r="J17" s="63"/>
      <c r="K17" s="63"/>
      <c r="L17" s="235"/>
    </row>
    <row r="18" spans="1:12" ht="12.75">
      <c r="A18" s="87" t="str">
        <f>'A-N° Sinies Denun'!A18</f>
        <v>Liberty</v>
      </c>
      <c r="B18" s="216">
        <v>141665</v>
      </c>
      <c r="C18" s="216">
        <v>161083</v>
      </c>
      <c r="D18" s="216">
        <v>16668</v>
      </c>
      <c r="E18" s="216">
        <v>20621</v>
      </c>
      <c r="F18" s="216">
        <v>5521</v>
      </c>
      <c r="G18" s="216">
        <v>14411</v>
      </c>
      <c r="H18" s="49">
        <v>25922</v>
      </c>
      <c r="I18" s="4">
        <f t="shared" si="0"/>
        <v>385891</v>
      </c>
      <c r="J18" s="63"/>
      <c r="K18" s="63"/>
      <c r="L18" s="235"/>
    </row>
    <row r="19" spans="1:12" ht="12.75">
      <c r="A19" s="87" t="str">
        <f>'A-N° Sinies Denun'!A19</f>
        <v>Mapfre</v>
      </c>
      <c r="B19" s="216">
        <v>144402</v>
      </c>
      <c r="C19" s="216">
        <v>75369</v>
      </c>
      <c r="D19" s="216">
        <v>10265</v>
      </c>
      <c r="E19" s="216">
        <v>8366</v>
      </c>
      <c r="F19" s="216">
        <v>85074</v>
      </c>
      <c r="G19" s="216">
        <v>13489</v>
      </c>
      <c r="H19" s="49">
        <v>13444</v>
      </c>
      <c r="I19" s="4">
        <f t="shared" si="0"/>
        <v>350409</v>
      </c>
      <c r="J19" s="63"/>
      <c r="K19" s="63"/>
      <c r="L19" s="235"/>
    </row>
    <row r="20" spans="1:12" ht="12.75">
      <c r="A20" s="87" t="str">
        <f>'A-N° Sinies Denun'!A20</f>
        <v>Mutual de Seguros</v>
      </c>
      <c r="B20" s="216">
        <v>221489</v>
      </c>
      <c r="C20" s="216">
        <v>98670</v>
      </c>
      <c r="D20" s="216">
        <v>0</v>
      </c>
      <c r="E20" s="216">
        <v>0</v>
      </c>
      <c r="F20" s="216">
        <v>1513</v>
      </c>
      <c r="G20" s="216">
        <v>0</v>
      </c>
      <c r="H20" s="49">
        <v>5975</v>
      </c>
      <c r="I20" s="4">
        <f t="shared" si="0"/>
        <v>327647</v>
      </c>
      <c r="J20" s="63"/>
      <c r="K20" s="63"/>
      <c r="L20" s="235"/>
    </row>
    <row r="21" spans="1:12" ht="12.75">
      <c r="A21" s="87" t="str">
        <f>'A-N° Sinies Denun'!A21</f>
        <v>Porvenir</v>
      </c>
      <c r="B21" s="216">
        <v>4224</v>
      </c>
      <c r="C21" s="216">
        <v>921</v>
      </c>
      <c r="D21" s="216">
        <v>161</v>
      </c>
      <c r="E21" s="216">
        <v>0</v>
      </c>
      <c r="F21" s="216">
        <v>28</v>
      </c>
      <c r="G21" s="216">
        <v>0</v>
      </c>
      <c r="H21" s="49">
        <v>7</v>
      </c>
      <c r="I21" s="4">
        <f t="shared" si="0"/>
        <v>5341</v>
      </c>
      <c r="J21" s="63"/>
      <c r="K21" s="63"/>
      <c r="L21" s="235"/>
    </row>
    <row r="22" spans="1:12" ht="12.75">
      <c r="A22" s="87" t="str">
        <f>'A-N° Sinies Denun'!A22</f>
        <v>Renta Nacional</v>
      </c>
      <c r="B22" s="216"/>
      <c r="C22" s="216"/>
      <c r="D22" s="216"/>
      <c r="E22" s="216"/>
      <c r="F22" s="216"/>
      <c r="G22" s="216"/>
      <c r="H22" s="216"/>
      <c r="I22" s="4">
        <f t="shared" si="0"/>
        <v>0</v>
      </c>
      <c r="J22" s="63"/>
      <c r="K22" s="63"/>
      <c r="L22" s="235"/>
    </row>
    <row r="23" spans="1:12" s="173" customFormat="1" ht="12.75">
      <c r="A23" s="87" t="str">
        <f>'A-N° Sinies Denun'!A23</f>
        <v>Suramericana</v>
      </c>
      <c r="B23" s="216">
        <v>1092269</v>
      </c>
      <c r="C23" s="216">
        <v>86751</v>
      </c>
      <c r="D23" s="216">
        <v>6402</v>
      </c>
      <c r="E23" s="216">
        <v>2773</v>
      </c>
      <c r="F23" s="216">
        <v>8502</v>
      </c>
      <c r="G23" s="216">
        <v>1556</v>
      </c>
      <c r="H23" s="49">
        <v>10191</v>
      </c>
      <c r="I23" s="4">
        <f t="shared" si="0"/>
        <v>1208444</v>
      </c>
      <c r="J23" s="170"/>
      <c r="K23" s="170"/>
      <c r="L23" s="235"/>
    </row>
    <row r="24" spans="1:12" s="173" customFormat="1" ht="14.25">
      <c r="A24" s="87" t="str">
        <f>'A-N° Sinies Denun'!A24</f>
        <v>Zenit</v>
      </c>
      <c r="B24" s="216">
        <v>316309</v>
      </c>
      <c r="C24" s="216">
        <v>61384</v>
      </c>
      <c r="D24" s="216">
        <v>0</v>
      </c>
      <c r="E24" s="216">
        <v>13</v>
      </c>
      <c r="F24" s="216">
        <v>8505</v>
      </c>
      <c r="G24" s="216">
        <v>0</v>
      </c>
      <c r="H24" s="49">
        <v>5163</v>
      </c>
      <c r="I24" s="4">
        <f t="shared" si="0"/>
        <v>391374</v>
      </c>
      <c r="J24" s="170"/>
      <c r="K24" s="181"/>
      <c r="L24" s="235"/>
    </row>
    <row r="25" spans="1:12" ht="14.25">
      <c r="A25" s="64"/>
      <c r="B25" s="65"/>
      <c r="C25" s="66"/>
      <c r="D25" s="66"/>
      <c r="E25" s="66"/>
      <c r="F25" s="66"/>
      <c r="G25" s="67"/>
      <c r="H25" s="67"/>
      <c r="I25" s="68"/>
      <c r="K25" s="181"/>
      <c r="L25" s="235"/>
    </row>
    <row r="26" spans="1:12" ht="14.25">
      <c r="A26" s="69" t="s">
        <v>11</v>
      </c>
      <c r="B26" s="5">
        <f aca="true" t="shared" si="1" ref="B26:I26">SUM(B10:B24)</f>
        <v>3139411</v>
      </c>
      <c r="C26" s="5">
        <f t="shared" si="1"/>
        <v>1083594</v>
      </c>
      <c r="D26" s="5">
        <f t="shared" si="1"/>
        <v>41456</v>
      </c>
      <c r="E26" s="5">
        <f t="shared" si="1"/>
        <v>53557</v>
      </c>
      <c r="F26" s="5">
        <f t="shared" si="1"/>
        <v>163959</v>
      </c>
      <c r="G26" s="5">
        <f t="shared" si="1"/>
        <v>63054</v>
      </c>
      <c r="H26" s="5">
        <f t="shared" si="1"/>
        <v>90982</v>
      </c>
      <c r="I26" s="5">
        <f t="shared" si="1"/>
        <v>4636013</v>
      </c>
      <c r="J26" s="70"/>
      <c r="K26" s="181"/>
      <c r="L26" s="235"/>
    </row>
    <row r="27" spans="1:11" ht="12.75" customHeight="1">
      <c r="A27" s="71"/>
      <c r="B27" s="72"/>
      <c r="C27" s="73"/>
      <c r="D27" s="73"/>
      <c r="E27" s="73"/>
      <c r="F27" s="73"/>
      <c r="G27" s="74"/>
      <c r="H27" s="75"/>
      <c r="I27" s="76"/>
      <c r="K27" s="182"/>
    </row>
    <row r="28" spans="1:11" ht="14.25">
      <c r="A28" s="51"/>
      <c r="B28" s="51"/>
      <c r="C28" s="51"/>
      <c r="D28" s="51"/>
      <c r="E28" s="51"/>
      <c r="F28" s="51"/>
      <c r="G28" s="51"/>
      <c r="H28" s="51"/>
      <c r="I28" s="51"/>
      <c r="K28" s="236"/>
    </row>
    <row r="30" spans="2:6" ht="12.75">
      <c r="B30" s="216"/>
      <c r="C30" s="216"/>
      <c r="D30" s="216"/>
      <c r="E30" s="216"/>
      <c r="F30" s="216"/>
    </row>
    <row r="31" spans="2:5" ht="12.75">
      <c r="B31" s="216"/>
      <c r="C31" s="216"/>
      <c r="E31" s="63"/>
    </row>
    <row r="32" spans="2:5" ht="12.75">
      <c r="B32" s="216"/>
      <c r="C32" s="216"/>
      <c r="E32" s="63"/>
    </row>
    <row r="33" spans="2:5" ht="12.75">
      <c r="B33" s="216"/>
      <c r="C33" s="216"/>
      <c r="E33" s="63"/>
    </row>
    <row r="34" spans="2:5" ht="12.75">
      <c r="B34" s="216"/>
      <c r="C34" s="216"/>
      <c r="E34" s="63"/>
    </row>
    <row r="35" spans="2:5" ht="12.75">
      <c r="B35" s="216"/>
      <c r="C35" s="216"/>
      <c r="E35" s="63"/>
    </row>
    <row r="36" spans="2:5" ht="12.75">
      <c r="B36" s="216"/>
      <c r="C36" s="216"/>
      <c r="E36" s="63"/>
    </row>
    <row r="39" spans="2:8" ht="12.75">
      <c r="B39" s="216"/>
      <c r="C39" s="216"/>
      <c r="D39" s="216">
        <f>_xlfn.IFERROR(VLOOKUP($C$3&amp;$C$4&amp;$A9,'[1]BBDD2'!$A$2:$N$1713,11,FALSE),0)</f>
        <v>0</v>
      </c>
      <c r="E39" s="216">
        <f>_xlfn.IFERROR(VLOOKUP($C$3&amp;$C$4&amp;$A10,'[1]BBDD2'!$A$2:$N$1713,11,FALSE),0)</f>
        <v>0</v>
      </c>
      <c r="F39" s="216">
        <f>_xlfn.IFERROR(VLOOKUP($C$3&amp;$C$4&amp;$A11,'[1]BBDD2'!$A$2:$N$1713,11,FALSE),0)</f>
        <v>0</v>
      </c>
      <c r="G39" s="216">
        <f>_xlfn.IFERROR(VLOOKUP($C$3&amp;$C$4&amp;$A12,'[1]BBDD2'!$A$2:$N$1713,11,FALSE),0)</f>
        <v>0</v>
      </c>
      <c r="H39" s="216">
        <f>_xlfn.IFERROR(VLOOKUP($C$3&amp;$C$4&amp;$A14,'[1]BBDD2'!$A$2:$N$1713,11,FALSE),0)</f>
        <v>0</v>
      </c>
    </row>
    <row r="40" spans="2:8" ht="12.75">
      <c r="B40" s="63"/>
      <c r="C40" s="63"/>
      <c r="D40" s="63"/>
      <c r="E40" s="63"/>
      <c r="F40" s="63"/>
      <c r="G40" s="63"/>
      <c r="H40" s="6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L49"/>
  <sheetViews>
    <sheetView zoomScalePageLayoutView="0" workbookViewId="0" topLeftCell="I1">
      <selection activeCell="J26" sqref="J1:M26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  <col min="10" max="10" width="38.28125" style="0" bestFit="1" customWidth="1"/>
    <col min="11" max="11" width="12.421875" style="0" customWidth="1"/>
  </cols>
  <sheetData>
    <row r="3" ht="12.75">
      <c r="A3" s="90" t="s">
        <v>62</v>
      </c>
    </row>
    <row r="5" spans="1:9" ht="12.75">
      <c r="A5" s="50" t="s">
        <v>12</v>
      </c>
      <c r="B5" s="52"/>
      <c r="C5" s="51"/>
      <c r="D5" s="51"/>
      <c r="E5" s="51"/>
      <c r="F5" s="51"/>
      <c r="G5" s="51"/>
      <c r="H5" s="51"/>
      <c r="I5" s="51"/>
    </row>
    <row r="6" spans="1:9" ht="12.75">
      <c r="A6" s="2" t="str">
        <f>'D-Sinies Pag Direc'!$A$6</f>
        <v>      (entre el 1 de enero y 30 de junio de 2018, montos expresados en miles de pesos de junio de 2018)</v>
      </c>
      <c r="B6" s="52"/>
      <c r="C6" s="51"/>
      <c r="D6" s="51"/>
      <c r="E6" s="51"/>
      <c r="F6" s="51"/>
      <c r="G6" s="51"/>
      <c r="H6" s="51"/>
      <c r="I6" s="51"/>
    </row>
    <row r="7" spans="1:9" ht="12.75">
      <c r="A7" s="78"/>
      <c r="B7" s="54"/>
      <c r="C7" s="55"/>
      <c r="D7" s="55"/>
      <c r="E7" s="55"/>
      <c r="F7" s="55"/>
      <c r="G7" s="55"/>
      <c r="H7" s="55"/>
      <c r="I7" s="56"/>
    </row>
    <row r="8" spans="1:12" ht="12.75">
      <c r="A8" s="79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85</v>
      </c>
      <c r="G8" s="58" t="s">
        <v>6</v>
      </c>
      <c r="H8" s="58" t="s">
        <v>7</v>
      </c>
      <c r="I8" s="59" t="s">
        <v>8</v>
      </c>
      <c r="J8" s="222"/>
      <c r="L8" s="222"/>
    </row>
    <row r="9" spans="1:9" ht="12.75">
      <c r="A9" s="80"/>
      <c r="B9" s="61"/>
      <c r="C9" s="61"/>
      <c r="D9" s="61"/>
      <c r="E9" s="61"/>
      <c r="F9" s="61"/>
      <c r="G9" s="61"/>
      <c r="H9" s="61"/>
      <c r="I9" s="62"/>
    </row>
    <row r="10" spans="1:12" ht="12.75">
      <c r="A10" s="86" t="str">
        <f>'F-N° Seg Contrat'!A10</f>
        <v>AIG</v>
      </c>
      <c r="B10" s="234"/>
      <c r="C10" s="234"/>
      <c r="D10" s="234"/>
      <c r="E10" s="234"/>
      <c r="F10" s="234"/>
      <c r="G10" s="234"/>
      <c r="H10" s="234"/>
      <c r="I10" s="4">
        <f aca="true" t="shared" si="0" ref="I10:I16">SUM(B10:H10)</f>
        <v>0</v>
      </c>
      <c r="J10" s="171"/>
      <c r="L10" s="171"/>
    </row>
    <row r="11" spans="1:12" ht="12.75">
      <c r="A11" s="86" t="str">
        <f>'F-N° Seg Contrat'!A11</f>
        <v>Bci</v>
      </c>
      <c r="B11" s="171">
        <v>3636895</v>
      </c>
      <c r="C11" s="171">
        <v>1693373</v>
      </c>
      <c r="D11" s="171">
        <v>139304</v>
      </c>
      <c r="E11" s="171">
        <v>1201927</v>
      </c>
      <c r="F11" s="171">
        <v>646667</v>
      </c>
      <c r="G11" s="171">
        <v>528477</v>
      </c>
      <c r="H11" s="171">
        <v>167642</v>
      </c>
      <c r="I11" s="4">
        <f t="shared" si="0"/>
        <v>8014285</v>
      </c>
      <c r="J11" s="171"/>
      <c r="L11" s="171"/>
    </row>
    <row r="12" spans="1:12" ht="12.75">
      <c r="A12" s="86" t="str">
        <f>'F-N° Seg Contrat'!A12</f>
        <v>BNP PARIBAS CARDIF</v>
      </c>
      <c r="B12" s="171">
        <v>165934</v>
      </c>
      <c r="C12" s="171">
        <v>21676</v>
      </c>
      <c r="D12" s="171">
        <v>0</v>
      </c>
      <c r="E12" s="171">
        <v>0</v>
      </c>
      <c r="F12" s="171">
        <v>3438</v>
      </c>
      <c r="G12" s="171">
        <v>0</v>
      </c>
      <c r="H12" s="171">
        <v>487</v>
      </c>
      <c r="I12" s="4">
        <f t="shared" si="0"/>
        <v>191535</v>
      </c>
      <c r="J12" s="171"/>
      <c r="L12" s="171"/>
    </row>
    <row r="13" spans="1:12" ht="12.75">
      <c r="A13" s="86" t="str">
        <f>'F-N° Seg Contrat'!A13</f>
        <v>Bupa</v>
      </c>
      <c r="B13" s="216"/>
      <c r="C13" s="216"/>
      <c r="D13" s="216"/>
      <c r="E13" s="216"/>
      <c r="F13" s="216"/>
      <c r="G13" s="216"/>
      <c r="H13" s="216"/>
      <c r="I13" s="4">
        <f t="shared" si="0"/>
        <v>0</v>
      </c>
      <c r="J13" s="171"/>
      <c r="L13" s="171"/>
    </row>
    <row r="14" spans="1:12" ht="12.75">
      <c r="A14" s="86" t="str">
        <f>'F-N° Seg Contrat'!A14</f>
        <v>Chilena Consolidada</v>
      </c>
      <c r="B14" s="171">
        <v>25459</v>
      </c>
      <c r="C14" s="171">
        <v>10007</v>
      </c>
      <c r="D14" s="171">
        <v>0</v>
      </c>
      <c r="E14" s="171">
        <v>0</v>
      </c>
      <c r="F14" s="171">
        <v>12123</v>
      </c>
      <c r="G14" s="171">
        <v>0</v>
      </c>
      <c r="H14" s="171">
        <v>1813</v>
      </c>
      <c r="I14" s="4">
        <f t="shared" si="0"/>
        <v>49402</v>
      </c>
      <c r="J14" s="171"/>
      <c r="L14" s="171"/>
    </row>
    <row r="15" spans="1:12" ht="12.75">
      <c r="A15" s="86" t="str">
        <f>'F-N° Seg Contrat'!A15</f>
        <v>Chubb</v>
      </c>
      <c r="B15" s="171">
        <v>0</v>
      </c>
      <c r="C15" s="171">
        <v>0</v>
      </c>
      <c r="D15" s="171">
        <v>0</v>
      </c>
      <c r="E15" s="171">
        <v>29651</v>
      </c>
      <c r="F15" s="171">
        <v>0</v>
      </c>
      <c r="G15" s="171">
        <v>0</v>
      </c>
      <c r="H15" s="171">
        <v>0</v>
      </c>
      <c r="I15" s="4">
        <f t="shared" si="0"/>
        <v>29651</v>
      </c>
      <c r="J15" s="171"/>
      <c r="L15" s="171"/>
    </row>
    <row r="16" spans="1:12" ht="12.75">
      <c r="A16" s="86" t="str">
        <f>'F-N° Seg Contrat'!A16</f>
        <v>Consorcio Nacional</v>
      </c>
      <c r="B16" s="171">
        <v>1869782</v>
      </c>
      <c r="C16" s="171">
        <v>2377437</v>
      </c>
      <c r="D16" s="171">
        <v>31922</v>
      </c>
      <c r="E16" s="171">
        <v>92496</v>
      </c>
      <c r="F16" s="171">
        <v>463147</v>
      </c>
      <c r="G16" s="171">
        <v>119849</v>
      </c>
      <c r="H16" s="171">
        <v>22275</v>
      </c>
      <c r="I16" s="4">
        <f t="shared" si="0"/>
        <v>4976908</v>
      </c>
      <c r="J16" s="171"/>
      <c r="L16" s="171"/>
    </row>
    <row r="17" spans="1:12" ht="12.75">
      <c r="A17" s="86" t="str">
        <f>'F-N° Seg Contrat'!A17</f>
        <v>HDI</v>
      </c>
      <c r="B17" s="171">
        <v>1954412</v>
      </c>
      <c r="C17" s="171">
        <v>1074799</v>
      </c>
      <c r="D17" s="171">
        <v>19368</v>
      </c>
      <c r="E17" s="171">
        <v>285085</v>
      </c>
      <c r="F17" s="171">
        <v>557723</v>
      </c>
      <c r="G17" s="171">
        <v>26935</v>
      </c>
      <c r="H17" s="171">
        <v>174077</v>
      </c>
      <c r="I17" s="4">
        <f aca="true" t="shared" si="1" ref="I17:I24">SUM(B17:H17)</f>
        <v>4092399</v>
      </c>
      <c r="J17" s="171"/>
      <c r="L17" s="171"/>
    </row>
    <row r="18" spans="1:12" ht="12.75">
      <c r="A18" s="86" t="str">
        <f>'F-N° Seg Contrat'!A18</f>
        <v>Liberty</v>
      </c>
      <c r="B18" s="171">
        <v>1349820</v>
      </c>
      <c r="C18" s="171">
        <v>1595056</v>
      </c>
      <c r="D18" s="171">
        <v>291357</v>
      </c>
      <c r="E18" s="171">
        <v>921223</v>
      </c>
      <c r="F18" s="171">
        <v>210705</v>
      </c>
      <c r="G18" s="171">
        <v>288738</v>
      </c>
      <c r="H18" s="171">
        <v>242344</v>
      </c>
      <c r="I18" s="4">
        <f t="shared" si="1"/>
        <v>4899243</v>
      </c>
      <c r="J18" s="171"/>
      <c r="L18" s="171"/>
    </row>
    <row r="19" spans="1:12" ht="12.75">
      <c r="A19" s="86" t="str">
        <f>'F-N° Seg Contrat'!A19</f>
        <v>Mapfre</v>
      </c>
      <c r="B19" s="171">
        <v>1215576</v>
      </c>
      <c r="C19" s="171">
        <v>706654</v>
      </c>
      <c r="D19" s="171">
        <v>162976</v>
      </c>
      <c r="E19" s="171">
        <v>788477</v>
      </c>
      <c r="F19" s="171">
        <v>2608487</v>
      </c>
      <c r="G19" s="171">
        <v>292776</v>
      </c>
      <c r="H19" s="171">
        <v>168943</v>
      </c>
      <c r="I19" s="4">
        <f t="shared" si="1"/>
        <v>5943889</v>
      </c>
      <c r="J19" s="171"/>
      <c r="L19" s="171"/>
    </row>
    <row r="20" spans="1:12" ht="12.75">
      <c r="A20" s="86" t="str">
        <f>'F-N° Seg Contrat'!A20</f>
        <v>Mutual de Seguros</v>
      </c>
      <c r="B20" s="171">
        <v>2109030</v>
      </c>
      <c r="C20" s="171">
        <v>1110553</v>
      </c>
      <c r="D20" s="171">
        <v>0</v>
      </c>
      <c r="E20" s="171">
        <v>0</v>
      </c>
      <c r="F20" s="171">
        <v>66539</v>
      </c>
      <c r="G20" s="171">
        <v>0</v>
      </c>
      <c r="H20" s="171">
        <v>74864</v>
      </c>
      <c r="I20" s="4">
        <f t="shared" si="1"/>
        <v>3360986</v>
      </c>
      <c r="J20" s="171"/>
      <c r="L20" s="171"/>
    </row>
    <row r="21" spans="1:12" ht="12.75">
      <c r="A21" s="86" t="str">
        <f>'F-N° Seg Contrat'!A21</f>
        <v>Porvenir</v>
      </c>
      <c r="B21" s="171">
        <v>36789</v>
      </c>
      <c r="C21" s="171">
        <v>9147</v>
      </c>
      <c r="D21" s="171">
        <v>5520</v>
      </c>
      <c r="E21" s="171">
        <v>0</v>
      </c>
      <c r="F21" s="171">
        <v>910</v>
      </c>
      <c r="G21" s="171">
        <v>0</v>
      </c>
      <c r="H21" s="171">
        <v>110</v>
      </c>
      <c r="I21" s="4">
        <f t="shared" si="1"/>
        <v>52476</v>
      </c>
      <c r="J21" s="171"/>
      <c r="L21" s="171"/>
    </row>
    <row r="22" spans="1:12" ht="12.75">
      <c r="A22" s="86" t="str">
        <f>'F-N° Seg Contrat'!A22</f>
        <v>Renta Nacional</v>
      </c>
      <c r="B22" s="216"/>
      <c r="C22" s="216"/>
      <c r="D22" s="216"/>
      <c r="E22" s="216"/>
      <c r="F22" s="216"/>
      <c r="G22" s="216"/>
      <c r="H22" s="216"/>
      <c r="I22" s="4">
        <f>SUM(B22:H22)</f>
        <v>0</v>
      </c>
      <c r="J22" s="171"/>
      <c r="L22" s="171"/>
    </row>
    <row r="23" spans="1:12" s="174" customFormat="1" ht="12.75">
      <c r="A23" s="86" t="str">
        <f>'F-N° Seg Contrat'!A23</f>
        <v>Suramericana</v>
      </c>
      <c r="B23" s="171">
        <v>5294699</v>
      </c>
      <c r="C23" s="171">
        <v>705116</v>
      </c>
      <c r="D23" s="171">
        <v>111033</v>
      </c>
      <c r="E23" s="171">
        <v>49248</v>
      </c>
      <c r="F23" s="171">
        <v>263274</v>
      </c>
      <c r="G23" s="171">
        <v>30426</v>
      </c>
      <c r="H23" s="171">
        <v>47164</v>
      </c>
      <c r="I23" s="4">
        <f t="shared" si="1"/>
        <v>6500960</v>
      </c>
      <c r="J23" s="183"/>
      <c r="L23" s="183"/>
    </row>
    <row r="24" spans="1:12" s="174" customFormat="1" ht="14.25">
      <c r="A24" s="86" t="str">
        <f>'F-N° Seg Contrat'!A24</f>
        <v>Zenit</v>
      </c>
      <c r="B24" s="171">
        <v>1585607</v>
      </c>
      <c r="C24" s="171">
        <v>521295</v>
      </c>
      <c r="D24" s="171">
        <v>0</v>
      </c>
      <c r="E24" s="171">
        <v>167</v>
      </c>
      <c r="F24" s="171">
        <v>276675</v>
      </c>
      <c r="G24" s="171">
        <v>0</v>
      </c>
      <c r="H24" s="171">
        <v>51154</v>
      </c>
      <c r="I24" s="4">
        <f t="shared" si="1"/>
        <v>2434898</v>
      </c>
      <c r="J24" s="183"/>
      <c r="K24" s="181"/>
      <c r="L24" s="183"/>
    </row>
    <row r="25" spans="1:12" ht="14.25">
      <c r="A25" s="64"/>
      <c r="B25" s="178"/>
      <c r="C25" s="179"/>
      <c r="D25" s="179"/>
      <c r="E25" s="179"/>
      <c r="F25" s="179"/>
      <c r="G25" s="84"/>
      <c r="H25" s="84"/>
      <c r="I25" s="180"/>
      <c r="K25" s="182"/>
      <c r="L25" s="171"/>
    </row>
    <row r="26" spans="1:12" ht="14.25">
      <c r="A26" s="69" t="s">
        <v>11</v>
      </c>
      <c r="B26" s="5">
        <f aca="true" t="shared" si="2" ref="B26:J26">SUM(B10:B24)</f>
        <v>19244003</v>
      </c>
      <c r="C26" s="6">
        <f t="shared" si="2"/>
        <v>9825113</v>
      </c>
      <c r="D26" s="6">
        <f t="shared" si="2"/>
        <v>761480</v>
      </c>
      <c r="E26" s="6">
        <f t="shared" si="2"/>
        <v>3368274</v>
      </c>
      <c r="F26" s="6">
        <f t="shared" si="2"/>
        <v>5109688</v>
      </c>
      <c r="G26" s="7">
        <f t="shared" si="2"/>
        <v>1287201</v>
      </c>
      <c r="H26" s="7">
        <f t="shared" si="2"/>
        <v>950873</v>
      </c>
      <c r="I26" s="8">
        <f t="shared" si="2"/>
        <v>40546632</v>
      </c>
      <c r="J26" s="171"/>
      <c r="K26" s="182"/>
      <c r="L26" s="171"/>
    </row>
    <row r="27" spans="1:11" ht="14.25">
      <c r="A27" s="81"/>
      <c r="B27" s="82"/>
      <c r="C27" s="73"/>
      <c r="D27" s="73"/>
      <c r="E27" s="73"/>
      <c r="F27" s="73"/>
      <c r="G27" s="74"/>
      <c r="H27" s="74"/>
      <c r="I27" s="83"/>
      <c r="K27" s="181"/>
    </row>
    <row r="28" ht="14.25">
      <c r="K28" s="182"/>
    </row>
    <row r="31" spans="2:8" ht="12.75">
      <c r="B31" s="171"/>
      <c r="C31" s="171"/>
      <c r="D31" s="171"/>
      <c r="E31" s="171"/>
      <c r="F31" s="171"/>
      <c r="G31" s="171"/>
      <c r="H31" s="171"/>
    </row>
    <row r="32" spans="2:7" ht="12.75">
      <c r="B32" s="171"/>
      <c r="C32" s="171"/>
      <c r="D32" s="171"/>
      <c r="E32" s="171"/>
      <c r="F32" s="171"/>
      <c r="G32" s="171"/>
    </row>
    <row r="33" spans="2:7" ht="12.75">
      <c r="B33" s="171"/>
      <c r="C33" s="171"/>
      <c r="D33" s="171"/>
      <c r="E33" s="171"/>
      <c r="F33" s="171"/>
      <c r="G33" s="171"/>
    </row>
    <row r="34" spans="2:7" ht="12.75">
      <c r="B34" s="171"/>
      <c r="C34" s="171"/>
      <c r="D34" s="171"/>
      <c r="E34" s="171"/>
      <c r="F34" s="171"/>
      <c r="G34" s="171"/>
    </row>
    <row r="35" spans="2:7" ht="12.75">
      <c r="B35" s="171"/>
      <c r="C35" s="171"/>
      <c r="D35" s="171"/>
      <c r="E35" s="171"/>
      <c r="F35" s="171"/>
      <c r="G35" s="171"/>
    </row>
    <row r="36" spans="2:7" ht="12.75">
      <c r="B36" s="171"/>
      <c r="C36" s="171"/>
      <c r="D36" s="171"/>
      <c r="E36" s="171"/>
      <c r="F36" s="171"/>
      <c r="G36" s="171"/>
    </row>
    <row r="37" spans="2:7" ht="12.75">
      <c r="B37" s="171"/>
      <c r="C37" s="171"/>
      <c r="D37" s="171"/>
      <c r="E37" s="171"/>
      <c r="F37" s="171"/>
      <c r="G37" s="171"/>
    </row>
    <row r="38" spans="2:7" ht="12.75">
      <c r="B38" s="171"/>
      <c r="C38" s="171"/>
      <c r="D38" s="171"/>
      <c r="E38" s="171"/>
      <c r="F38" s="171"/>
      <c r="G38" s="171"/>
    </row>
    <row r="39" spans="2:7" ht="12.75">
      <c r="B39" s="171"/>
      <c r="C39" s="171"/>
      <c r="D39" s="171"/>
      <c r="E39" s="171"/>
      <c r="F39" s="171"/>
      <c r="G39" s="171"/>
    </row>
    <row r="40" spans="2:7" ht="12.75">
      <c r="B40" s="171"/>
      <c r="C40" s="171"/>
      <c r="D40" s="171"/>
      <c r="E40" s="171"/>
      <c r="F40" s="171"/>
      <c r="G40" s="171"/>
    </row>
    <row r="41" spans="2:7" ht="12.75">
      <c r="B41" s="171"/>
      <c r="C41" s="171"/>
      <c r="D41" s="171"/>
      <c r="E41" s="171"/>
      <c r="F41" s="171"/>
      <c r="G41" s="171"/>
    </row>
    <row r="42" spans="2:7" ht="12.75">
      <c r="B42" s="171"/>
      <c r="C42" s="171"/>
      <c r="D42" s="171"/>
      <c r="E42" s="171"/>
      <c r="F42" s="171"/>
      <c r="G42" s="171"/>
    </row>
    <row r="43" spans="2:7" ht="12.75">
      <c r="B43" s="171"/>
      <c r="C43" s="171"/>
      <c r="D43" s="171"/>
      <c r="E43" s="171"/>
      <c r="F43" s="171"/>
      <c r="G43" s="171"/>
    </row>
    <row r="44" spans="2:7" ht="12.75">
      <c r="B44" s="171"/>
      <c r="C44" s="171"/>
      <c r="D44" s="171"/>
      <c r="E44" s="171"/>
      <c r="F44" s="171"/>
      <c r="G44" s="171"/>
    </row>
    <row r="45" spans="2:7" ht="12.75">
      <c r="B45" s="171"/>
      <c r="C45" s="171"/>
      <c r="D45" s="171"/>
      <c r="E45" s="171"/>
      <c r="F45" s="171"/>
      <c r="G45" s="171"/>
    </row>
    <row r="46" spans="2:7" ht="12.75">
      <c r="B46" s="171"/>
      <c r="C46" s="171"/>
      <c r="D46" s="171"/>
      <c r="E46" s="171"/>
      <c r="F46" s="171"/>
      <c r="G46" s="171"/>
    </row>
    <row r="47" spans="2:7" ht="12.75">
      <c r="B47" s="171"/>
      <c r="C47" s="171"/>
      <c r="D47" s="171"/>
      <c r="E47" s="171"/>
      <c r="F47" s="171"/>
      <c r="G47" s="171"/>
    </row>
    <row r="48" spans="2:7" ht="12.75">
      <c r="B48" s="171"/>
      <c r="C48" s="171"/>
      <c r="D48" s="171"/>
      <c r="E48" s="171"/>
      <c r="F48" s="171"/>
      <c r="G48" s="171"/>
    </row>
    <row r="49" spans="2:7" ht="12.75">
      <c r="B49" s="171"/>
      <c r="C49" s="171"/>
      <c r="D49" s="171"/>
      <c r="E49" s="171"/>
      <c r="F49" s="171"/>
      <c r="G49" s="171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tabSelected="1" zoomScalePageLayoutView="0" workbookViewId="0" topLeftCell="A4">
      <selection activeCell="A7" sqref="A7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90" t="s">
        <v>62</v>
      </c>
    </row>
    <row r="5" spans="1:9" ht="12.75">
      <c r="A5" s="50" t="s">
        <v>13</v>
      </c>
      <c r="B5" s="51"/>
      <c r="C5" s="51"/>
      <c r="D5" s="49"/>
      <c r="E5" s="51"/>
      <c r="F5" s="51"/>
      <c r="G5" s="51"/>
      <c r="H5" s="51"/>
      <c r="I5" s="49"/>
    </row>
    <row r="6" spans="1:9" ht="12.75">
      <c r="A6" s="189" t="s">
        <v>99</v>
      </c>
      <c r="B6" s="190"/>
      <c r="C6" s="191"/>
      <c r="D6" s="191"/>
      <c r="E6" s="191"/>
      <c r="F6" s="191"/>
      <c r="G6" s="191"/>
      <c r="H6" s="191"/>
      <c r="I6" s="191"/>
    </row>
    <row r="7" spans="1:9" ht="12.75">
      <c r="A7" s="188"/>
      <c r="B7" s="52"/>
      <c r="C7" s="51"/>
      <c r="D7" s="51"/>
      <c r="E7" s="51"/>
      <c r="F7" s="51"/>
      <c r="G7" s="51"/>
      <c r="H7" s="51"/>
      <c r="I7" s="193"/>
    </row>
    <row r="8" spans="1:9" ht="12.75">
      <c r="A8" s="79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85</v>
      </c>
      <c r="G8" s="58" t="s">
        <v>6</v>
      </c>
      <c r="H8" s="58" t="s">
        <v>7</v>
      </c>
      <c r="I8" s="194" t="s">
        <v>84</v>
      </c>
    </row>
    <row r="9" spans="1:9" ht="12.75">
      <c r="A9" s="192"/>
      <c r="B9" s="191"/>
      <c r="C9" s="191"/>
      <c r="D9" s="191"/>
      <c r="E9" s="191"/>
      <c r="F9" s="191"/>
      <c r="G9" s="191"/>
      <c r="H9" s="191"/>
      <c r="I9" s="195"/>
    </row>
    <row r="10" spans="1:9" ht="12.75">
      <c r="A10" s="86" t="str">
        <f>'F-N° Seg Contrat'!A10</f>
        <v>AIG</v>
      </c>
      <c r="B10" s="175" t="str">
        <f>IF('F-N° Seg Contrat'!B10=0,"   ---",'G-Prima Tot x Tip V'!B10/'F-N° Seg Contrat'!B10*1000)</f>
        <v>   ---</v>
      </c>
      <c r="C10" s="175" t="str">
        <f>IF('F-N° Seg Contrat'!C10=0,"   ---",'G-Prima Tot x Tip V'!C10/'F-N° Seg Contrat'!C10*1000)</f>
        <v>   ---</v>
      </c>
      <c r="D10" s="175" t="str">
        <f>IF('F-N° Seg Contrat'!D10=0,"   ---",'G-Prima Tot x Tip V'!D10/'F-N° Seg Contrat'!D10*1000)</f>
        <v>   ---</v>
      </c>
      <c r="E10" s="175" t="str">
        <f>IF('F-N° Seg Contrat'!E10=0,"   ---",'G-Prima Tot x Tip V'!E10/'F-N° Seg Contrat'!E10*1000)</f>
        <v>   ---</v>
      </c>
      <c r="F10" s="175" t="str">
        <f>IF('F-N° Seg Contrat'!F10=0,"   ---",'G-Prima Tot x Tip V'!F10/'F-N° Seg Contrat'!F10*1000)</f>
        <v>   ---</v>
      </c>
      <c r="G10" s="175" t="str">
        <f>IF('F-N° Seg Contrat'!G10=0,"   ---",'G-Prima Tot x Tip V'!G10/'F-N° Seg Contrat'!G10*1000)</f>
        <v>   ---</v>
      </c>
      <c r="H10" s="175" t="str">
        <f>IF('F-N° Seg Contrat'!H10=0,"   ---",'G-Prima Tot x Tip V'!H10/'F-N° Seg Contrat'!H10*1000)</f>
        <v>   ---</v>
      </c>
      <c r="I10" s="184" t="str">
        <f>IF('F-N° Seg Contrat'!I10=0,"   ---",'G-Prima Tot x Tip V'!I10/'F-N° Seg Contrat'!I10*1000)</f>
        <v>   ---</v>
      </c>
    </row>
    <row r="11" spans="1:9" ht="12.75">
      <c r="A11" s="86" t="str">
        <f>'F-N° Seg Contrat'!A11</f>
        <v>Bci</v>
      </c>
      <c r="B11" s="175">
        <f>IF('F-N° Seg Contrat'!B11=0,"   ---",'G-Prima Tot x Tip V'!B11/'F-N° Seg Contrat'!B11*1000)</f>
        <v>5695.177828723191</v>
      </c>
      <c r="C11" s="175">
        <f>IF('F-N° Seg Contrat'!C11=0,"   ---",'G-Prima Tot x Tip V'!C11/'F-N° Seg Contrat'!C11*1000)</f>
        <v>8109.480207265797</v>
      </c>
      <c r="D11" s="175">
        <f>IF('F-N° Seg Contrat'!D11=0,"   ---",'G-Prima Tot x Tip V'!D11/'F-N° Seg Contrat'!D11*1000)</f>
        <v>25555.677857273895</v>
      </c>
      <c r="E11" s="175">
        <f>IF('F-N° Seg Contrat'!E11=0,"   ---",'G-Prima Tot x Tip V'!E11/'F-N° Seg Contrat'!E11*1000)</f>
        <v>91785.18518518518</v>
      </c>
      <c r="F11" s="175">
        <f>IF('F-N° Seg Contrat'!F11=0,"   ---",'G-Prima Tot x Tip V'!F11/'F-N° Seg Contrat'!F11*1000)</f>
        <v>29733.183134856776</v>
      </c>
      <c r="G11" s="175">
        <f>IF('F-N° Seg Contrat'!G11=0,"   ---",'G-Prima Tot x Tip V'!G11/'F-N° Seg Contrat'!G11*1000)</f>
        <v>19816.153586561173</v>
      </c>
      <c r="H11" s="175">
        <f>IF('F-N° Seg Contrat'!H11=0,"   ---",'G-Prima Tot x Tip V'!H11/'F-N° Seg Contrat'!H11*1000)</f>
        <v>12031.146835079662</v>
      </c>
      <c r="I11" s="184">
        <f>IF('F-N° Seg Contrat'!I11=0,"   ---",'G-Prima Tot x Tip V'!I11/'F-N° Seg Contrat'!I11*1000)</f>
        <v>8633.254838932073</v>
      </c>
    </row>
    <row r="12" spans="1:9" ht="12.75">
      <c r="A12" s="86" t="str">
        <f>'F-N° Seg Contrat'!A12</f>
        <v>BNP PARIBAS CARDIF</v>
      </c>
      <c r="B12" s="175">
        <f>IF('F-N° Seg Contrat'!B12=0,"   ---",'G-Prima Tot x Tip V'!B12/'F-N° Seg Contrat'!B12*1000)</f>
        <v>4141.619867714963</v>
      </c>
      <c r="C12" s="175">
        <f>IF('F-N° Seg Contrat'!C12=0,"   ---",'G-Prima Tot x Tip V'!C12/'F-N° Seg Contrat'!C12*1000)</f>
        <v>6489.820359281437</v>
      </c>
      <c r="D12" s="175" t="str">
        <f>IF('F-N° Seg Contrat'!D12=0,"   ---",'G-Prima Tot x Tip V'!D12/'F-N° Seg Contrat'!D12*1000)</f>
        <v>   ---</v>
      </c>
      <c r="E12" s="175" t="str">
        <f>IF('F-N° Seg Contrat'!E12=0,"   ---",'G-Prima Tot x Tip V'!E12/'F-N° Seg Contrat'!E12*1000)</f>
        <v>   ---</v>
      </c>
      <c r="F12" s="175">
        <f>IF('F-N° Seg Contrat'!F12=0,"   ---",'G-Prima Tot x Tip V'!F12/'F-N° Seg Contrat'!F12*1000)</f>
        <v>6095.744680851064</v>
      </c>
      <c r="G12" s="175" t="str">
        <f>IF('F-N° Seg Contrat'!G12=0,"   ---",'G-Prima Tot x Tip V'!G12/'F-N° Seg Contrat'!G12*1000)</f>
        <v>   ---</v>
      </c>
      <c r="H12" s="175">
        <f>IF('F-N° Seg Contrat'!H12=0,"   ---",'G-Prima Tot x Tip V'!H12/'F-N° Seg Contrat'!H12*1000)</f>
        <v>3896</v>
      </c>
      <c r="I12" s="184">
        <f>IF('F-N° Seg Contrat'!I12=0,"   ---",'G-Prima Tot x Tip V'!I12/'F-N° Seg Contrat'!I12*1000)</f>
        <v>4343.788270512995</v>
      </c>
    </row>
    <row r="13" spans="1:9" ht="12.75">
      <c r="A13" s="86" t="str">
        <f>'F-N° Seg Contrat'!A13</f>
        <v>Bupa</v>
      </c>
      <c r="B13" s="175" t="str">
        <f>IF('F-N° Seg Contrat'!B13=0,"   ---",'G-Prima Tot x Tip V'!B13/'F-N° Seg Contrat'!B13*1000)</f>
        <v>   ---</v>
      </c>
      <c r="C13" s="175" t="str">
        <f>IF('F-N° Seg Contrat'!C13=0,"   ---",'G-Prima Tot x Tip V'!C13/'F-N° Seg Contrat'!C13*1000)</f>
        <v>   ---</v>
      </c>
      <c r="D13" s="175" t="str">
        <f>IF('F-N° Seg Contrat'!D13=0,"   ---",'G-Prima Tot x Tip V'!D13/'F-N° Seg Contrat'!D13*1000)</f>
        <v>   ---</v>
      </c>
      <c r="E13" s="175" t="str">
        <f>IF('F-N° Seg Contrat'!E13=0,"   ---",'G-Prima Tot x Tip V'!E13/'F-N° Seg Contrat'!E13*1000)</f>
        <v>   ---</v>
      </c>
      <c r="F13" s="175" t="str">
        <f>IF('F-N° Seg Contrat'!F13=0,"   ---",'G-Prima Tot x Tip V'!F13/'F-N° Seg Contrat'!F13*1000)</f>
        <v>   ---</v>
      </c>
      <c r="G13" s="175" t="str">
        <f>IF('F-N° Seg Contrat'!G13=0,"   ---",'G-Prima Tot x Tip V'!G13/'F-N° Seg Contrat'!G13*1000)</f>
        <v>   ---</v>
      </c>
      <c r="H13" s="175" t="str">
        <f>IF('F-N° Seg Contrat'!H13=0,"   ---",'G-Prima Tot x Tip V'!H13/'F-N° Seg Contrat'!H13*1000)</f>
        <v>   ---</v>
      </c>
      <c r="I13" s="184" t="str">
        <f>IF('F-N° Seg Contrat'!I13=0,"   ---",'G-Prima Tot x Tip V'!I13/'F-N° Seg Contrat'!I13*1000)</f>
        <v>   ---</v>
      </c>
    </row>
    <row r="14" spans="1:9" ht="12.75">
      <c r="A14" s="86" t="str">
        <f>'F-N° Seg Contrat'!A14</f>
        <v>Chilena Consolidada</v>
      </c>
      <c r="B14" s="175">
        <f>IF('F-N° Seg Contrat'!B14=0,"   ---",'G-Prima Tot x Tip V'!B14/'F-N° Seg Contrat'!B14*1000)</f>
        <v>5724.983134697549</v>
      </c>
      <c r="C14" s="175">
        <f>IF('F-N° Seg Contrat'!C14=0,"   ---",'G-Prima Tot x Tip V'!C14/'F-N° Seg Contrat'!C14*1000)</f>
        <v>7299.051787016776</v>
      </c>
      <c r="D14" s="175" t="str">
        <f>IF('F-N° Seg Contrat'!D14=0,"   ---",'G-Prima Tot x Tip V'!D14/'F-N° Seg Contrat'!D14*1000)</f>
        <v>   ---</v>
      </c>
      <c r="E14" s="175" t="str">
        <f>IF('F-N° Seg Contrat'!E14=0,"   ---",'G-Prima Tot x Tip V'!E14/'F-N° Seg Contrat'!E14*1000)</f>
        <v>   ---</v>
      </c>
      <c r="F14" s="175">
        <f>IF('F-N° Seg Contrat'!F14=0,"   ---",'G-Prima Tot x Tip V'!F14/'F-N° Seg Contrat'!F14*1000)</f>
        <v>31244.84536082474</v>
      </c>
      <c r="G14" s="175" t="str">
        <f>IF('F-N° Seg Contrat'!G14=0,"   ---",'G-Prima Tot x Tip V'!G14/'F-N° Seg Contrat'!G14*1000)</f>
        <v>   ---</v>
      </c>
      <c r="H14" s="175">
        <f>IF('F-N° Seg Contrat'!H14=0,"   ---",'G-Prima Tot x Tip V'!H14/'F-N° Seg Contrat'!H14*1000)</f>
        <v>5701.25786163522</v>
      </c>
      <c r="I14" s="184">
        <f>IF('F-N° Seg Contrat'!I14=0,"   ---",'G-Prima Tot x Tip V'!I14/'F-N° Seg Contrat'!I14*1000)</f>
        <v>7572.348252605763</v>
      </c>
    </row>
    <row r="15" spans="1:9" ht="12.75">
      <c r="A15" s="86" t="str">
        <f>'F-N° Seg Contrat'!A15</f>
        <v>Chubb</v>
      </c>
      <c r="B15" s="175" t="str">
        <f>IF('F-N° Seg Contrat'!B15=0,"   ---",'G-Prima Tot x Tip V'!B15/'F-N° Seg Contrat'!B15*1000)</f>
        <v>   ---</v>
      </c>
      <c r="C15" s="175" t="str">
        <f>IF('F-N° Seg Contrat'!C15=0,"   ---",'G-Prima Tot x Tip V'!C15/'F-N° Seg Contrat'!C15*1000)</f>
        <v>   ---</v>
      </c>
      <c r="D15" s="175" t="str">
        <f>IF('F-N° Seg Contrat'!D15=0,"   ---",'G-Prima Tot x Tip V'!D15/'F-N° Seg Contrat'!D15*1000)</f>
        <v>   ---</v>
      </c>
      <c r="E15" s="175">
        <f>IF('F-N° Seg Contrat'!E15=0,"   ---",'G-Prima Tot x Tip V'!E15/'F-N° Seg Contrat'!E15*1000)</f>
        <v>155240.8376963351</v>
      </c>
      <c r="F15" s="175" t="str">
        <f>IF('F-N° Seg Contrat'!F15=0,"   ---",'G-Prima Tot x Tip V'!F15/'F-N° Seg Contrat'!F15*1000)</f>
        <v>   ---</v>
      </c>
      <c r="G15" s="175" t="str">
        <f>IF('F-N° Seg Contrat'!G15=0,"   ---",'G-Prima Tot x Tip V'!G15/'F-N° Seg Contrat'!G15*1000)</f>
        <v>   ---</v>
      </c>
      <c r="H15" s="175" t="str">
        <f>IF('F-N° Seg Contrat'!H15=0,"   ---",'G-Prima Tot x Tip V'!H15/'F-N° Seg Contrat'!H15*1000)</f>
        <v>   ---</v>
      </c>
      <c r="I15" s="184">
        <f>IF('F-N° Seg Contrat'!I15=0,"   ---",'G-Prima Tot x Tip V'!I15/'F-N° Seg Contrat'!I15*1000)</f>
        <v>155240.8376963351</v>
      </c>
    </row>
    <row r="16" spans="1:9" ht="12.75">
      <c r="A16" s="86" t="str">
        <f>'F-N° Seg Contrat'!A16</f>
        <v>Consorcio Nacional</v>
      </c>
      <c r="B16" s="175">
        <f>IF('F-N° Seg Contrat'!B16=0,"   ---",'G-Prima Tot x Tip V'!B16/'F-N° Seg Contrat'!B16*1000)</f>
        <v>6921.324607252321</v>
      </c>
      <c r="C16" s="175">
        <f>IF('F-N° Seg Contrat'!C16=0,"   ---",'G-Prima Tot x Tip V'!C16/'F-N° Seg Contrat'!C16*1000)</f>
        <v>7641.445211555521</v>
      </c>
      <c r="D16" s="175">
        <f>IF('F-N° Seg Contrat'!D16=0,"   ---",'G-Prima Tot x Tip V'!D16/'F-N° Seg Contrat'!D16*1000)</f>
        <v>23420.39618488628</v>
      </c>
      <c r="E16" s="175">
        <f>IF('F-N° Seg Contrat'!E16=0,"   ---",'G-Prima Tot x Tip V'!E16/'F-N° Seg Contrat'!E16*1000)</f>
        <v>23975.1166407465</v>
      </c>
      <c r="F16" s="175">
        <f>IF('F-N° Seg Contrat'!F16=0,"   ---",'G-Prima Tot x Tip V'!F16/'F-N° Seg Contrat'!F16*1000)</f>
        <v>34480.86658725432</v>
      </c>
      <c r="G16" s="175">
        <f>IF('F-N° Seg Contrat'!G16=0,"   ---",'G-Prima Tot x Tip V'!G16/'F-N° Seg Contrat'!G16*1000)</f>
        <v>19895.252324037185</v>
      </c>
      <c r="H16" s="175">
        <f>IF('F-N° Seg Contrat'!H16=0,"   ---",'G-Prima Tot x Tip V'!H16/'F-N° Seg Contrat'!H16*1000)</f>
        <v>6578.5587714116955</v>
      </c>
      <c r="I16" s="184">
        <f>IF('F-N° Seg Contrat'!I16=0,"   ---",'G-Prima Tot x Tip V'!I16/'F-N° Seg Contrat'!I16*1000)</f>
        <v>8167.769781811319</v>
      </c>
    </row>
    <row r="17" spans="1:9" ht="12.75">
      <c r="A17" s="86" t="str">
        <f>'F-N° Seg Contrat'!A17</f>
        <v>HDI</v>
      </c>
      <c r="B17" s="175">
        <f>IF('F-N° Seg Contrat'!B17=0,"   ---",'G-Prima Tot x Tip V'!B17/'F-N° Seg Contrat'!B17*1000)</f>
        <v>7352.914398365694</v>
      </c>
      <c r="C17" s="175">
        <f>IF('F-N° Seg Contrat'!C17=0,"   ---",'G-Prima Tot x Tip V'!C17/'F-N° Seg Contrat'!C17*1000)</f>
        <v>14375.312637928499</v>
      </c>
      <c r="D17" s="175">
        <f>IF('F-N° Seg Contrat'!D17=0,"   ---",'G-Prima Tot x Tip V'!D17/'F-N° Seg Contrat'!D17*1000)</f>
        <v>16900.523560209425</v>
      </c>
      <c r="E17" s="175">
        <f>IF('F-N° Seg Contrat'!E17=0,"   ---",'G-Prima Tot x Tip V'!E17/'F-N° Seg Contrat'!E17*1000)</f>
        <v>61440.73275862069</v>
      </c>
      <c r="F17" s="175">
        <f>IF('F-N° Seg Contrat'!F17=0,"   ---",'G-Prima Tot x Tip V'!F17/'F-N° Seg Contrat'!F17*1000)</f>
        <v>29851.89744687684</v>
      </c>
      <c r="G17" s="175">
        <f>IF('F-N° Seg Contrat'!G17=0,"   ---",'G-Prima Tot x Tip V'!G17/'F-N° Seg Contrat'!G17*1000)</f>
        <v>29762.43093922652</v>
      </c>
      <c r="H17" s="175">
        <f>IF('F-N° Seg Contrat'!H17=0,"   ---",'G-Prima Tot x Tip V'!H17/'F-N° Seg Contrat'!H17*1000)</f>
        <v>13907.246145242469</v>
      </c>
      <c r="I17" s="184">
        <f>IF('F-N° Seg Contrat'!I17=0,"   ---",'G-Prima Tot x Tip V'!I17/'F-N° Seg Contrat'!I17*1000)</f>
        <v>10813.321918622625</v>
      </c>
    </row>
    <row r="18" spans="1:9" ht="12.75">
      <c r="A18" s="86" t="str">
        <f>'F-N° Seg Contrat'!A18</f>
        <v>Liberty</v>
      </c>
      <c r="B18" s="175">
        <f>IF('F-N° Seg Contrat'!B18=0,"   ---",'G-Prima Tot x Tip V'!B18/'F-N° Seg Contrat'!B18*1000)</f>
        <v>9528.253273567925</v>
      </c>
      <c r="C18" s="175">
        <f>IF('F-N° Seg Contrat'!C18=0,"   ---",'G-Prima Tot x Tip V'!C18/'F-N° Seg Contrat'!C18*1000)</f>
        <v>9902.075327626131</v>
      </c>
      <c r="D18" s="175">
        <f>IF('F-N° Seg Contrat'!D18=0,"   ---",'G-Prima Tot x Tip V'!D18/'F-N° Seg Contrat'!D18*1000)</f>
        <v>17480.02159827214</v>
      </c>
      <c r="E18" s="175">
        <f>IF('F-N° Seg Contrat'!E18=0,"   ---",'G-Prima Tot x Tip V'!E18/'F-N° Seg Contrat'!E18*1000)</f>
        <v>44674.02162843703</v>
      </c>
      <c r="F18" s="175">
        <f>IF('F-N° Seg Contrat'!F18=0,"   ---",'G-Prima Tot x Tip V'!F18/'F-N° Seg Contrat'!F18*1000)</f>
        <v>38164.28183300127</v>
      </c>
      <c r="G18" s="175">
        <f>IF('F-N° Seg Contrat'!G18=0,"   ---",'G-Prima Tot x Tip V'!G18/'F-N° Seg Contrat'!G18*1000)</f>
        <v>20035.944764416072</v>
      </c>
      <c r="H18" s="175">
        <f>IF('F-N° Seg Contrat'!H18=0,"   ---",'G-Prima Tot x Tip V'!H18/'F-N° Seg Contrat'!H18*1000)</f>
        <v>9348.969986883729</v>
      </c>
      <c r="I18" s="184">
        <f>IF('F-N° Seg Contrat'!I18=0,"   ---",'G-Prima Tot x Tip V'!I18/'F-N° Seg Contrat'!I18*1000)</f>
        <v>12695.924496813866</v>
      </c>
    </row>
    <row r="19" spans="1:9" ht="12.75">
      <c r="A19" s="86" t="str">
        <f>'F-N° Seg Contrat'!A19</f>
        <v>Mapfre</v>
      </c>
      <c r="B19" s="175">
        <f>IF('F-N° Seg Contrat'!B19=0,"   ---",'G-Prima Tot x Tip V'!B19/'F-N° Seg Contrat'!B19*1000)</f>
        <v>8417.999750695973</v>
      </c>
      <c r="C19" s="175">
        <f>IF('F-N° Seg Contrat'!C19=0,"   ---",'G-Prima Tot x Tip V'!C19/'F-N° Seg Contrat'!C19*1000)</f>
        <v>9375.923788294924</v>
      </c>
      <c r="D19" s="175">
        <f>IF('F-N° Seg Contrat'!D19=0,"   ---",'G-Prima Tot x Tip V'!D19/'F-N° Seg Contrat'!D19*1000)</f>
        <v>15876.863127131028</v>
      </c>
      <c r="E19" s="175">
        <f>IF('F-N° Seg Contrat'!E19=0,"   ---",'G-Prima Tot x Tip V'!E19/'F-N° Seg Contrat'!E19*1000)</f>
        <v>94247.7886684198</v>
      </c>
      <c r="F19" s="175">
        <f>IF('F-N° Seg Contrat'!F19=0,"   ---",'G-Prima Tot x Tip V'!F19/'F-N° Seg Contrat'!F19*1000)</f>
        <v>30661.388908479676</v>
      </c>
      <c r="G19" s="175">
        <f>IF('F-N° Seg Contrat'!G19=0,"   ---",'G-Prima Tot x Tip V'!G19/'F-N° Seg Contrat'!G19*1000)</f>
        <v>21704.796500852546</v>
      </c>
      <c r="H19" s="175">
        <f>IF('F-N° Seg Contrat'!H19=0,"   ---",'G-Prima Tot x Tip V'!H19/'F-N° Seg Contrat'!H19*1000)</f>
        <v>12566.42368342755</v>
      </c>
      <c r="I19" s="184">
        <f>IF('F-N° Seg Contrat'!I19=0,"   ---",'G-Prima Tot x Tip V'!I19/'F-N° Seg Contrat'!I19*1000)</f>
        <v>16962.717852566573</v>
      </c>
    </row>
    <row r="20" spans="1:9" ht="12.75">
      <c r="A20" s="86" t="str">
        <f>'F-N° Seg Contrat'!A20</f>
        <v>Mutual de Seguros</v>
      </c>
      <c r="B20" s="175">
        <f>IF('F-N° Seg Contrat'!B20=0,"   ---",'G-Prima Tot x Tip V'!B20/'F-N° Seg Contrat'!B20*1000)</f>
        <v>9522.053013919427</v>
      </c>
      <c r="C20" s="175">
        <f>IF('F-N° Seg Contrat'!C20=0,"   ---",'G-Prima Tot x Tip V'!C20/'F-N° Seg Contrat'!C20*1000)</f>
        <v>11255.224485659268</v>
      </c>
      <c r="D20" s="175" t="str">
        <f>IF('F-N° Seg Contrat'!D20=0,"   ---",'G-Prima Tot x Tip V'!D20/'F-N° Seg Contrat'!D20*1000)</f>
        <v>   ---</v>
      </c>
      <c r="E20" s="175" t="str">
        <f>IF('F-N° Seg Contrat'!E20=0,"   ---",'G-Prima Tot x Tip V'!E20/'F-N° Seg Contrat'!E20*1000)</f>
        <v>   ---</v>
      </c>
      <c r="F20" s="175">
        <f>IF('F-N° Seg Contrat'!F20=0,"   ---",'G-Prima Tot x Tip V'!F20/'F-N° Seg Contrat'!F20*1000)</f>
        <v>43978.18902842036</v>
      </c>
      <c r="G20" s="175" t="str">
        <f>IF('F-N° Seg Contrat'!G20=0,"   ---",'G-Prima Tot x Tip V'!G20/'F-N° Seg Contrat'!G20*1000)</f>
        <v>   ---</v>
      </c>
      <c r="H20" s="175">
        <f>IF('F-N° Seg Contrat'!H20=0,"   ---",'G-Prima Tot x Tip V'!H20/'F-N° Seg Contrat'!H20*1000)</f>
        <v>12529.539748953974</v>
      </c>
      <c r="I20" s="184">
        <f>IF('F-N° Seg Contrat'!I20=0,"   ---",'G-Prima Tot x Tip V'!I20/'F-N° Seg Contrat'!I20*1000)</f>
        <v>10257.948340744764</v>
      </c>
    </row>
    <row r="21" spans="1:9" ht="12.75">
      <c r="A21" s="86" t="str">
        <f>'F-N° Seg Contrat'!A21</f>
        <v>Porvenir</v>
      </c>
      <c r="B21" s="175">
        <f>IF('F-N° Seg Contrat'!B21=0,"   ---",'G-Prima Tot x Tip V'!B21/'F-N° Seg Contrat'!B21*1000)</f>
        <v>8709.517045454544</v>
      </c>
      <c r="C21" s="175">
        <f>IF('F-N° Seg Contrat'!C21=0,"   ---",'G-Prima Tot x Tip V'!C21/'F-N° Seg Contrat'!C21*1000)</f>
        <v>9931.59609120521</v>
      </c>
      <c r="D21" s="175">
        <f>IF('F-N° Seg Contrat'!D21=0,"   ---",'G-Prima Tot x Tip V'!D21/'F-N° Seg Contrat'!D21*1000)</f>
        <v>34285.71428571428</v>
      </c>
      <c r="E21" s="175" t="str">
        <f>IF('F-N° Seg Contrat'!E21=0,"   ---",'G-Prima Tot x Tip V'!E21/'F-N° Seg Contrat'!E21*1000)</f>
        <v>   ---</v>
      </c>
      <c r="F21" s="175">
        <f>IF('F-N° Seg Contrat'!F21=0,"   ---",'G-Prima Tot x Tip V'!F21/'F-N° Seg Contrat'!F21*1000)</f>
        <v>32500</v>
      </c>
      <c r="G21" s="175" t="str">
        <f>IF('F-N° Seg Contrat'!G21=0,"   ---",'G-Prima Tot x Tip V'!G21/'F-N° Seg Contrat'!G21*1000)</f>
        <v>   ---</v>
      </c>
      <c r="H21" s="175">
        <f>IF('F-N° Seg Contrat'!H21=0,"   ---",'G-Prima Tot x Tip V'!H21/'F-N° Seg Contrat'!H21*1000)</f>
        <v>15714.285714285714</v>
      </c>
      <c r="I21" s="184">
        <f>IF('F-N° Seg Contrat'!I21=0,"   ---",'G-Prima Tot x Tip V'!I21/'F-N° Seg Contrat'!I21*1000)</f>
        <v>9825.12638082756</v>
      </c>
    </row>
    <row r="22" spans="1:9" ht="12.75">
      <c r="A22" s="86" t="str">
        <f>'F-N° Seg Contrat'!A22</f>
        <v>Renta Nacional</v>
      </c>
      <c r="B22" s="175" t="str">
        <f>IF('F-N° Seg Contrat'!B22=0,"   ---",'G-Prima Tot x Tip V'!B22/'F-N° Seg Contrat'!B22*1000)</f>
        <v>   ---</v>
      </c>
      <c r="C22" s="175" t="str">
        <f>IF('F-N° Seg Contrat'!C22=0,"   ---",'G-Prima Tot x Tip V'!C22/'F-N° Seg Contrat'!C22*1000)</f>
        <v>   ---</v>
      </c>
      <c r="D22" s="175" t="str">
        <f>IF('F-N° Seg Contrat'!D22=0,"   ---",'G-Prima Tot x Tip V'!D22/'F-N° Seg Contrat'!D22*1000)</f>
        <v>   ---</v>
      </c>
      <c r="E22" s="175" t="str">
        <f>IF('F-N° Seg Contrat'!E22=0,"   ---",'G-Prima Tot x Tip V'!E22/'F-N° Seg Contrat'!E22*1000)</f>
        <v>   ---</v>
      </c>
      <c r="F22" s="175" t="str">
        <f>IF('F-N° Seg Contrat'!F22=0,"   ---",'G-Prima Tot x Tip V'!F22/'F-N° Seg Contrat'!F22*1000)</f>
        <v>   ---</v>
      </c>
      <c r="G22" s="175" t="str">
        <f>IF('F-N° Seg Contrat'!G22=0,"   ---",'G-Prima Tot x Tip V'!G22/'F-N° Seg Contrat'!G22*1000)</f>
        <v>   ---</v>
      </c>
      <c r="H22" s="175" t="str">
        <f>IF('F-N° Seg Contrat'!H22=0,"   ---",'G-Prima Tot x Tip V'!H22/'F-N° Seg Contrat'!H22*1000)</f>
        <v>   ---</v>
      </c>
      <c r="I22" s="184" t="str">
        <f>IF('F-N° Seg Contrat'!I22=0,"   ---",'G-Prima Tot x Tip V'!I22/'F-N° Seg Contrat'!I22*1000)</f>
        <v>   ---</v>
      </c>
    </row>
    <row r="23" spans="1:9" ht="12.75">
      <c r="A23" s="86" t="str">
        <f>'F-N° Seg Contrat'!A23</f>
        <v>Suramericana</v>
      </c>
      <c r="B23" s="175">
        <f>IF('F-N° Seg Contrat'!B23=0,"   ---",'G-Prima Tot x Tip V'!B23/'F-N° Seg Contrat'!B23*1000)</f>
        <v>4847.431356195223</v>
      </c>
      <c r="C23" s="175">
        <f>IF('F-N° Seg Contrat'!C23=0,"   ---",'G-Prima Tot x Tip V'!C23/'F-N° Seg Contrat'!C23*1000)</f>
        <v>8128.044633491257</v>
      </c>
      <c r="D23" s="175">
        <f>IF('F-N° Seg Contrat'!D23=0,"   ---",'G-Prima Tot x Tip V'!D23/'F-N° Seg Contrat'!D23*1000)</f>
        <v>17343.48641049672</v>
      </c>
      <c r="E23" s="175">
        <f>IF('F-N° Seg Contrat'!E23=0,"   ---",'G-Prima Tot x Tip V'!E23/'F-N° Seg Contrat'!E23*1000)</f>
        <v>17759.826902271907</v>
      </c>
      <c r="F23" s="175">
        <f>IF('F-N° Seg Contrat'!F23=0,"   ---",'G-Prima Tot x Tip V'!F23/'F-N° Seg Contrat'!F23*1000)</f>
        <v>30966.125617501762</v>
      </c>
      <c r="G23" s="175">
        <f>IF('F-N° Seg Contrat'!G23=0,"   ---",'G-Prima Tot x Tip V'!G23/'F-N° Seg Contrat'!G23*1000)</f>
        <v>19553.984575835475</v>
      </c>
      <c r="H23" s="175">
        <f>IF('F-N° Seg Contrat'!H23=0,"   ---",'G-Prima Tot x Tip V'!H23/'F-N° Seg Contrat'!H23*1000)</f>
        <v>4628.005102541458</v>
      </c>
      <c r="I23" s="184">
        <f>IF('F-N° Seg Contrat'!I23=0,"   ---",'G-Prima Tot x Tip V'!I23/'F-N° Seg Contrat'!I23*1000)</f>
        <v>5379.612129316708</v>
      </c>
    </row>
    <row r="24" spans="1:10" ht="12.75">
      <c r="A24" s="86" t="str">
        <f>'F-N° Seg Contrat'!A24</f>
        <v>Zenit</v>
      </c>
      <c r="B24" s="175">
        <f>IF('F-N° Seg Contrat'!B24=0,"   ---",'G-Prima Tot x Tip V'!B24/'F-N° Seg Contrat'!B24*1000)</f>
        <v>5012.841872978638</v>
      </c>
      <c r="C24" s="175">
        <f>IF('F-N° Seg Contrat'!C24=0,"   ---",'G-Prima Tot x Tip V'!C24/'F-N° Seg Contrat'!C24*1000)</f>
        <v>8492.359572527042</v>
      </c>
      <c r="D24" s="175" t="str">
        <f>IF('F-N° Seg Contrat'!D24=0,"   ---",'G-Prima Tot x Tip V'!D24/'F-N° Seg Contrat'!D24*1000)</f>
        <v>   ---</v>
      </c>
      <c r="E24" s="175">
        <f>IF('F-N° Seg Contrat'!E24=0,"   ---",'G-Prima Tot x Tip V'!E24/'F-N° Seg Contrat'!E24*1000)</f>
        <v>12846.153846153848</v>
      </c>
      <c r="F24" s="175">
        <f>IF('F-N° Seg Contrat'!F24=0,"   ---",'G-Prima Tot x Tip V'!F24/'F-N° Seg Contrat'!F24*1000)</f>
        <v>32530.864197530867</v>
      </c>
      <c r="G24" s="175" t="str">
        <f>IF('F-N° Seg Contrat'!G24=0,"   ---",'G-Prima Tot x Tip V'!G24/'F-N° Seg Contrat'!G24*1000)</f>
        <v>   ---</v>
      </c>
      <c r="H24" s="232">
        <f>IF('F-N° Seg Contrat'!H24=0,"   ---",'G-Prima Tot x Tip V'!H24/'F-N° Seg Contrat'!H24*1000)</f>
        <v>9907.805539415069</v>
      </c>
      <c r="I24" s="233">
        <f>IF('F-N° Seg Contrat'!I24=0,"   ---",'G-Prima Tot x Tip V'!I24/'F-N° Seg Contrat'!I24*1000)</f>
        <v>6221.4097001844775</v>
      </c>
      <c r="J24" s="176"/>
    </row>
    <row r="25" spans="1:10" ht="12.75">
      <c r="A25" s="64"/>
      <c r="B25" s="177"/>
      <c r="C25" s="84"/>
      <c r="D25" s="84"/>
      <c r="E25" s="84"/>
      <c r="F25" s="84"/>
      <c r="G25" s="84"/>
      <c r="H25" s="172"/>
      <c r="I25" s="185"/>
      <c r="J25" s="176"/>
    </row>
    <row r="26" spans="1:9" ht="12.75">
      <c r="A26" s="69" t="s">
        <v>14</v>
      </c>
      <c r="B26" s="11">
        <f>'G-Prima Tot x Tip V'!B26/'F-N° Seg Contrat'!B26*1000</f>
        <v>6129.813203814346</v>
      </c>
      <c r="C26" s="11">
        <f>'G-Prima Tot x Tip V'!C26/'F-N° Seg Contrat'!C26*1000</f>
        <v>9067.153380325104</v>
      </c>
      <c r="D26" s="11">
        <f>'G-Prima Tot x Tip V'!D26/'F-N° Seg Contrat'!D26*1000</f>
        <v>18368.390582786567</v>
      </c>
      <c r="E26" s="11">
        <f>'G-Prima Tot x Tip V'!E26/'F-N° Seg Contrat'!E26*1000</f>
        <v>62891.386746830474</v>
      </c>
      <c r="F26" s="11">
        <f>'G-Prima Tot x Tip V'!F26/'F-N° Seg Contrat'!F26*1000</f>
        <v>31164.425252654626</v>
      </c>
      <c r="G26" s="11">
        <f>'G-Prima Tot x Tip V'!G26/'F-N° Seg Contrat'!G26*1000</f>
        <v>20414.263964221143</v>
      </c>
      <c r="H26" s="11">
        <f>'G-Prima Tot x Tip V'!H26/'F-N° Seg Contrat'!H26*1000</f>
        <v>10451.221120661228</v>
      </c>
      <c r="I26" s="186">
        <f>'G-Prima Tot x Tip V'!I26/'F-N° Seg Contrat'!I26*1000</f>
        <v>8746.01343870261</v>
      </c>
    </row>
    <row r="27" spans="1:9" ht="12.75">
      <c r="A27" s="85"/>
      <c r="B27" s="75"/>
      <c r="C27" s="75"/>
      <c r="D27" s="75"/>
      <c r="E27" s="75"/>
      <c r="F27" s="75"/>
      <c r="G27" s="75"/>
      <c r="H27" s="75"/>
      <c r="I27" s="187"/>
    </row>
    <row r="28" spans="1:9" ht="12.75">
      <c r="A28" s="77"/>
      <c r="B28" s="51"/>
      <c r="C28" s="51"/>
      <c r="D28" s="51"/>
      <c r="E28" s="51"/>
      <c r="F28" s="51"/>
      <c r="G28" s="51"/>
      <c r="H28" s="51"/>
      <c r="I28" s="49"/>
    </row>
    <row r="29" spans="1:9" ht="12.75">
      <c r="A29" s="77"/>
      <c r="B29" s="51"/>
      <c r="C29" s="51"/>
      <c r="D29" s="51"/>
      <c r="E29" s="51"/>
      <c r="F29" s="51"/>
      <c r="G29" s="51"/>
      <c r="H29" s="51"/>
      <c r="I29" s="49"/>
    </row>
    <row r="30" spans="1:9" ht="12.75">
      <c r="A30" s="77"/>
      <c r="B30" s="51"/>
      <c r="C30" s="51"/>
      <c r="D30" s="51"/>
      <c r="E30" s="51"/>
      <c r="F30" s="51"/>
      <c r="G30" s="51"/>
      <c r="H30" s="51"/>
      <c r="I30" s="49"/>
    </row>
    <row r="31" spans="1:9" ht="12.75">
      <c r="A31" s="77"/>
      <c r="B31" s="51"/>
      <c r="C31" s="51"/>
      <c r="D31" s="51"/>
      <c r="E31" s="51"/>
      <c r="F31" s="51"/>
      <c r="G31" s="51"/>
      <c r="H31" s="51"/>
      <c r="I31" s="49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2020-06-12T21:43:46Z</dcterms:modified>
  <cp:category/>
  <cp:version/>
  <cp:contentType/>
  <cp:contentStatus/>
</cp:coreProperties>
</file>