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<sst xmlns="http://schemas.openxmlformats.org/spreadsheetml/2006/main" count="146" uniqueCount="100">
  <si>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</si>
  <si>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</si>
  <si>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</si>
  <si>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</si>
  <si>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</si>
  <si>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</si>
  <si>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</si>
  <si>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</si>
  <si>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</si>
  <si>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</si>
  <si>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</si>
  <si>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</si>
  <si>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</si>
  <si>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</si>
  <si>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</si>
  <si>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</si>
  <si>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</si>
  <si>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</si>
  <si>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</si>
  <si>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</si>
  <si>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</si>
  <si>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</si>
  <si>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</si>
  <si>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</si>
  <si>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</si>
  <si>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</si>
  <si>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</si>
  <si>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</si>
  <si>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</si>
  <si>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</si>
  <si>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</si>
  <si>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</si>
  <si>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</si>
  <si>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</si>
  <si>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</si>
  <si>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</si>
  <si>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</si>
  <si>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</si>
  <si>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</si>
  <si>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</si>
  <si>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</si>
  <si>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</si>
  <si>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</si>
  <si>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</si>
  <si>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</si>
  <si>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</si>
  <si>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</si>
  <si>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</si>
  <si>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</si>
  <si>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</si>
  <si>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</si>
  <si>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</si>
  <si>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</si>
  <si>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</si>
  <si>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</si>
  <si>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</si>
  <si>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</si>
  <si>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</si>
  <si>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</si>
  <si>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</si>
  <si>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</si>
  <si>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</si>
  <si>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</si>
  <si>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</si>
  <si>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</si>
  <si>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</si>
  <si>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</si>
  <si>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</si>
  <si>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</si>
  <si>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</si>
  <si>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</si>
  <si>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</si>
  <si>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</si>
  <si>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</si>
  <si>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</si>
  <si>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</si>
  <si>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</si>
  <si>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</si>
  <si>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</si>
  <si>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</si>
  <si>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</si>
  <si>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</si>
  <si>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</si>
  <si>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</si>
  <si>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</si>
  <si>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</si>
  <si>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</si>
  <si>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</si>
  <si>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</si>
  <si>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</si>
  <si>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</si>
  <si>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</si>
  <si>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</si>
  <si>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</si>
  <si>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</si>
  <si>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</si>
  <si>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31 de marzo 2019)</t>
  </si>
  <si>
    <t xml:space="preserve">      (entre el 1 de enero y 31 de marzo de 2019, montos expresados en miles de pesos de marzo de 2019)</t>
  </si>
  <si>
    <t xml:space="preserve">      (entre el 1 de enero y 31 de marzo de 2019, montos expresados en  pesos de marzo de 2019)</t>
  </si>
  <si>
    <t>Porvenir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</si>
</sst>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51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17" fontId="0" fillId="0" borderId="0" xfId="0" applyNumberFormat="1" applyAlignment="1">
      <alignment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2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51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C1">
      <selection activeCell="F1" sqref="F1:K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9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8" t="s">
        <v>62</v>
      </c>
      <c r="B3" s="14"/>
      <c r="C3" s="14"/>
      <c r="D3" s="14"/>
      <c r="E3" s="90"/>
    </row>
    <row r="5" ht="12.75">
      <c r="A5" s="112" t="s">
        <v>63</v>
      </c>
    </row>
    <row r="6" spans="1:2" ht="12.75" customHeight="1">
      <c r="A6" s="109" t="s">
        <v>96</v>
      </c>
      <c r="B6" s="15"/>
    </row>
    <row r="7" spans="1:5" ht="12.75" customHeight="1">
      <c r="A7" s="125"/>
      <c r="B7" s="126" t="s">
        <v>47</v>
      </c>
      <c r="C7" s="126" t="s">
        <v>47</v>
      </c>
      <c r="D7" s="126" t="s">
        <v>47</v>
      </c>
      <c r="E7" s="127" t="s">
        <v>64</v>
      </c>
    </row>
    <row r="8" spans="1:5" ht="12.75" customHeight="1">
      <c r="A8" s="128" t="s">
        <v>1</v>
      </c>
      <c r="B8" s="129" t="s">
        <v>65</v>
      </c>
      <c r="C8" s="130" t="s">
        <v>23</v>
      </c>
      <c r="D8" s="129" t="s">
        <v>66</v>
      </c>
      <c r="E8" s="131" t="s">
        <v>67</v>
      </c>
    </row>
    <row r="9" spans="1:5" ht="12.75">
      <c r="A9" s="132"/>
      <c r="B9" s="133" t="s">
        <v>68</v>
      </c>
      <c r="C9" s="133" t="s">
        <v>69</v>
      </c>
      <c r="D9" s="133" t="s">
        <v>70</v>
      </c>
      <c r="E9" s="134" t="s">
        <v>71</v>
      </c>
    </row>
    <row r="10" spans="1:5" s="197" customFormat="1" ht="12.75">
      <c r="A10" s="206" t="s">
        <v>92</v>
      </c>
      <c r="B10" s="207"/>
      <c r="C10" s="207"/>
      <c r="D10" s="87"/>
      <c r="E10" s="208">
        <f aca="true" t="shared" si="0" ref="E10:E15">SUM(B10:D10)</f>
        <v>0</v>
      </c>
    </row>
    <row r="11" spans="1:5" s="197" customFormat="1" ht="12.75">
      <c r="A11" s="206" t="s">
        <v>86</v>
      </c>
      <c r="B11" s="207">
        <v>3</v>
      </c>
      <c r="C11" s="207"/>
      <c r="D11" s="87">
        <v>1136</v>
      </c>
      <c r="E11" s="208">
        <f t="shared" si="0"/>
        <v>1139</v>
      </c>
    </row>
    <row r="12" spans="1:5" s="197" customFormat="1" ht="12.75">
      <c r="A12" s="206" t="s">
        <v>91</v>
      </c>
      <c r="B12" s="207">
        <v>219</v>
      </c>
      <c r="C12" s="207">
        <v>94</v>
      </c>
      <c r="D12" s="87">
        <v>154</v>
      </c>
      <c r="E12" s="208">
        <f t="shared" si="0"/>
        <v>467</v>
      </c>
    </row>
    <row r="13" spans="1:5" s="197" customFormat="1" ht="12.75">
      <c r="A13" s="206" t="s">
        <v>95</v>
      </c>
      <c r="B13" s="207"/>
      <c r="C13" s="207">
        <v>6</v>
      </c>
      <c r="D13" s="87">
        <v>72</v>
      </c>
      <c r="E13" s="208">
        <f>SUM(B13:D13)</f>
        <v>78</v>
      </c>
    </row>
    <row r="14" spans="1:5" s="197" customFormat="1" ht="12.75">
      <c r="A14" s="206" t="s">
        <v>9</v>
      </c>
      <c r="B14" s="207"/>
      <c r="C14" s="207"/>
      <c r="D14" s="87">
        <v>10</v>
      </c>
      <c r="E14" s="208">
        <f t="shared" si="0"/>
        <v>10</v>
      </c>
    </row>
    <row r="15" spans="1:5" s="197" customFormat="1" ht="12.75">
      <c r="A15" s="206" t="s">
        <v>93</v>
      </c>
      <c r="B15" s="87"/>
      <c r="C15" s="87"/>
      <c r="D15" s="87">
        <v>371</v>
      </c>
      <c r="E15" s="208">
        <f t="shared" si="0"/>
        <v>371</v>
      </c>
    </row>
    <row r="16" spans="1:5" s="197" customFormat="1" ht="12.75">
      <c r="A16" s="209" t="s">
        <v>82</v>
      </c>
      <c r="B16" s="87"/>
      <c r="C16" s="87"/>
      <c r="D16" s="87">
        <v>179</v>
      </c>
      <c r="E16" s="208">
        <f>SUM(B16:D16)</f>
        <v>179</v>
      </c>
    </row>
    <row r="17" spans="1:5" s="197" customFormat="1" ht="12.75">
      <c r="A17" s="206" t="s">
        <v>88</v>
      </c>
      <c r="B17" s="87"/>
      <c r="C17" s="87">
        <v>186</v>
      </c>
      <c r="D17" s="87">
        <v>593</v>
      </c>
      <c r="E17" s="208">
        <f aca="true" t="shared" si="1" ref="E17:E24">SUM(B17:D17)</f>
        <v>779</v>
      </c>
    </row>
    <row r="18" spans="1:5" s="197" customFormat="1" ht="12.75">
      <c r="A18" s="206" t="s">
        <v>87</v>
      </c>
      <c r="B18" s="87"/>
      <c r="C18" s="87"/>
      <c r="D18" s="87">
        <v>1174</v>
      </c>
      <c r="E18" s="208">
        <f t="shared" si="1"/>
        <v>1174</v>
      </c>
    </row>
    <row r="19" spans="1:5" s="197" customFormat="1" ht="12.75">
      <c r="A19" s="210" t="s">
        <v>83</v>
      </c>
      <c r="B19" s="87">
        <v>63</v>
      </c>
      <c r="C19" s="87"/>
      <c r="D19" s="87">
        <v>1253</v>
      </c>
      <c r="E19" s="208">
        <f t="shared" si="1"/>
        <v>1316</v>
      </c>
    </row>
    <row r="20" spans="1:5" s="197" customFormat="1" ht="12.75">
      <c r="A20" s="210" t="s">
        <v>90</v>
      </c>
      <c r="B20" s="87">
        <v>18</v>
      </c>
      <c r="C20" s="87"/>
      <c r="D20" s="87">
        <v>864</v>
      </c>
      <c r="E20" s="208">
        <f t="shared" si="1"/>
        <v>882</v>
      </c>
    </row>
    <row r="21" spans="1:5" s="197" customFormat="1" ht="12.75">
      <c r="A21" s="210" t="s">
        <v>99</v>
      </c>
      <c r="B21" s="87"/>
      <c r="C21" s="87"/>
      <c r="D21" s="87">
        <v>11</v>
      </c>
      <c r="E21" s="208">
        <f t="shared" si="1"/>
        <v>11</v>
      </c>
    </row>
    <row r="22" spans="1:5" s="197" customFormat="1" ht="12.75">
      <c r="A22" s="206" t="s">
        <v>10</v>
      </c>
      <c r="B22" s="87"/>
      <c r="C22" s="87"/>
      <c r="D22" s="87">
        <v>2</v>
      </c>
      <c r="E22" s="208">
        <f t="shared" si="1"/>
        <v>2</v>
      </c>
    </row>
    <row r="23" spans="1:5" s="211" customFormat="1" ht="12.75">
      <c r="A23" s="206" t="s">
        <v>94</v>
      </c>
      <c r="B23" s="87"/>
      <c r="C23" s="87"/>
      <c r="D23" s="87">
        <v>1633</v>
      </c>
      <c r="E23" s="208">
        <f t="shared" si="1"/>
        <v>1633</v>
      </c>
    </row>
    <row r="24" spans="1:5" ht="12.75" customHeight="1">
      <c r="A24" s="206" t="s">
        <v>89</v>
      </c>
      <c r="B24" s="87"/>
      <c r="C24" s="87"/>
      <c r="D24" s="87">
        <v>398</v>
      </c>
      <c r="E24" s="208">
        <f t="shared" si="1"/>
        <v>398</v>
      </c>
    </row>
    <row r="25" spans="1:5" ht="12.75" customHeight="1">
      <c r="A25" s="18"/>
      <c r="B25" s="19"/>
      <c r="C25" s="20"/>
      <c r="D25" s="20"/>
      <c r="E25" s="91"/>
    </row>
    <row r="26" spans="1:5" ht="12.75" customHeight="1">
      <c r="A26" s="115" t="s">
        <v>11</v>
      </c>
      <c r="B26" s="116">
        <f>SUM(B10:B24)</f>
        <v>303</v>
      </c>
      <c r="C26" s="116">
        <f>SUM(C10:C24)</f>
        <v>286</v>
      </c>
      <c r="D26" s="116">
        <f>SUM(D10:D24)</f>
        <v>7850</v>
      </c>
      <c r="E26" s="10">
        <f>SUM(E10:E24)</f>
        <v>8439</v>
      </c>
    </row>
    <row r="27" spans="1:5" ht="12.75" customHeight="1">
      <c r="A27" s="21"/>
      <c r="B27" s="22"/>
      <c r="C27" s="23"/>
      <c r="D27" s="23"/>
      <c r="E27" s="92"/>
    </row>
    <row r="28" spans="2:5" ht="12.75" customHeight="1">
      <c r="B28" s="24"/>
      <c r="C28" s="16"/>
      <c r="D28" s="16"/>
      <c r="E28" s="93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8" t="s">
        <v>62</v>
      </c>
    </row>
    <row r="4" spans="1:5" ht="12.75">
      <c r="A4" s="12"/>
      <c r="B4" s="13"/>
      <c r="C4" s="13"/>
      <c r="D4" s="13"/>
      <c r="E4" s="89"/>
    </row>
    <row r="5" spans="1:5" ht="12.75">
      <c r="A5" s="112" t="s">
        <v>72</v>
      </c>
      <c r="B5" s="13"/>
      <c r="C5" s="13"/>
      <c r="D5" s="13"/>
      <c r="E5" s="89"/>
    </row>
    <row r="6" spans="1:5" ht="12.75">
      <c r="A6" s="109" t="str">
        <f>'A-N° Sinies Denun'!A6</f>
        <v>      (entre el 1 de enero y  31 de marzo 2019)</v>
      </c>
      <c r="B6" s="95"/>
      <c r="C6" s="13"/>
      <c r="D6" s="13"/>
      <c r="E6" s="89"/>
    </row>
    <row r="7" spans="1:5" ht="12.75">
      <c r="A7" s="125"/>
      <c r="B7" s="126" t="s">
        <v>47</v>
      </c>
      <c r="C7" s="126" t="s">
        <v>47</v>
      </c>
      <c r="D7" s="126" t="s">
        <v>47</v>
      </c>
      <c r="E7" s="127" t="s">
        <v>35</v>
      </c>
    </row>
    <row r="8" spans="1:5" ht="12.75">
      <c r="A8" s="128" t="s">
        <v>1</v>
      </c>
      <c r="B8" s="129" t="s">
        <v>51</v>
      </c>
      <c r="C8" s="130" t="s">
        <v>73</v>
      </c>
      <c r="D8" s="129" t="s">
        <v>52</v>
      </c>
      <c r="E8" s="135"/>
    </row>
    <row r="9" spans="1:5" ht="12.75">
      <c r="A9" s="132"/>
      <c r="B9" s="133" t="s">
        <v>74</v>
      </c>
      <c r="C9" s="133" t="s">
        <v>75</v>
      </c>
      <c r="D9" s="133" t="s">
        <v>76</v>
      </c>
      <c r="E9" s="134" t="s">
        <v>77</v>
      </c>
    </row>
    <row r="10" spans="1:5" ht="12.75">
      <c r="A10" s="198" t="str">
        <f>'A-N° Sinies Denun'!A10</f>
        <v>AIG</v>
      </c>
      <c r="B10" s="196"/>
      <c r="C10" s="196"/>
      <c r="D10" s="196"/>
      <c r="E10" s="199">
        <f aca="true" t="shared" si="0" ref="E10:E24">SUM(B10:D10)</f>
        <v>0</v>
      </c>
    </row>
    <row r="11" spans="1:5" ht="12.75">
      <c r="A11" s="198" t="str">
        <f>'A-N° Sinies Denun'!A11</f>
        <v>Bci</v>
      </c>
      <c r="B11" s="196">
        <v>1</v>
      </c>
      <c r="C11" s="196">
        <v>963</v>
      </c>
      <c r="D11" s="196">
        <v>172</v>
      </c>
      <c r="E11" s="199">
        <f t="shared" si="0"/>
        <v>1136</v>
      </c>
    </row>
    <row r="12" spans="1:5" ht="12.75">
      <c r="A12" s="198" t="str">
        <f>'A-N° Sinies Denun'!A12</f>
        <v>BNP PARIBAS CARDIF</v>
      </c>
      <c r="B12" s="196">
        <v>32</v>
      </c>
      <c r="C12" s="196"/>
      <c r="D12" s="230">
        <v>122</v>
      </c>
      <c r="E12" s="199">
        <f t="shared" si="0"/>
        <v>154</v>
      </c>
    </row>
    <row r="13" spans="1:5" ht="12.75">
      <c r="A13" s="198" t="str">
        <f>'A-N° Sinies Denun'!A13</f>
        <v>Bupa</v>
      </c>
      <c r="B13" s="196">
        <v>66</v>
      </c>
      <c r="C13" s="196"/>
      <c r="D13" s="196">
        <v>6</v>
      </c>
      <c r="E13" s="199">
        <f t="shared" si="0"/>
        <v>72</v>
      </c>
    </row>
    <row r="14" spans="1:5" ht="12.75">
      <c r="A14" s="198" t="str">
        <f>'A-N° Sinies Denun'!A14</f>
        <v>Chilena Consolidada</v>
      </c>
      <c r="B14" s="196">
        <v>3</v>
      </c>
      <c r="C14" s="196"/>
      <c r="D14" s="196">
        <v>7</v>
      </c>
      <c r="E14" s="199">
        <f t="shared" si="0"/>
        <v>10</v>
      </c>
    </row>
    <row r="15" spans="1:5" ht="12.75">
      <c r="A15" s="198" t="str">
        <f>'A-N° Sinies Denun'!A15</f>
        <v>Chubb</v>
      </c>
      <c r="B15" s="196">
        <v>133</v>
      </c>
      <c r="C15" s="196"/>
      <c r="D15" s="196">
        <v>238</v>
      </c>
      <c r="E15" s="199">
        <f>SUM(B15:D15)</f>
        <v>371</v>
      </c>
    </row>
    <row r="16" spans="1:5" ht="12.75">
      <c r="A16" s="198" t="str">
        <f>'A-N° Sinies Denun'!A16</f>
        <v>Consorcio Nacional</v>
      </c>
      <c r="B16" s="196">
        <v>4</v>
      </c>
      <c r="C16" s="196">
        <v>109</v>
      </c>
      <c r="D16" s="196">
        <v>66</v>
      </c>
      <c r="E16" s="199">
        <f>SUM(B16:D16)</f>
        <v>179</v>
      </c>
    </row>
    <row r="17" spans="1:5" ht="12.75">
      <c r="A17" s="198" t="str">
        <f>'A-N° Sinies Denun'!A17</f>
        <v>HDI</v>
      </c>
      <c r="B17" s="196">
        <v>466</v>
      </c>
      <c r="C17" s="196">
        <v>7</v>
      </c>
      <c r="D17" s="196">
        <v>120</v>
      </c>
      <c r="E17" s="199">
        <f t="shared" si="0"/>
        <v>593</v>
      </c>
    </row>
    <row r="18" spans="1:5" ht="12.75">
      <c r="A18" s="198" t="str">
        <f>'A-N° Sinies Denun'!A18</f>
        <v>Liberty</v>
      </c>
      <c r="B18" s="196">
        <v>110</v>
      </c>
      <c r="C18" s="196">
        <v>1002</v>
      </c>
      <c r="D18" s="196">
        <v>62</v>
      </c>
      <c r="E18" s="199">
        <f>SUM(B18:D18)</f>
        <v>1174</v>
      </c>
    </row>
    <row r="19" spans="1:5" ht="12.75">
      <c r="A19" s="198" t="str">
        <f>'A-N° Sinies Denun'!A19</f>
        <v>Mapfre</v>
      </c>
      <c r="B19" s="230">
        <v>382</v>
      </c>
      <c r="C19" s="196">
        <v>309</v>
      </c>
      <c r="D19" s="196">
        <v>562</v>
      </c>
      <c r="E19" s="199">
        <f t="shared" si="0"/>
        <v>1253</v>
      </c>
    </row>
    <row r="20" spans="1:5" ht="12.75">
      <c r="A20" s="198" t="str">
        <f>'A-N° Sinies Denun'!A20</f>
        <v>Mutual de Seguros</v>
      </c>
      <c r="B20" s="196">
        <v>760</v>
      </c>
      <c r="C20" s="196"/>
      <c r="D20" s="196">
        <v>104</v>
      </c>
      <c r="E20" s="199">
        <f t="shared" si="0"/>
        <v>864</v>
      </c>
    </row>
    <row r="21" spans="1:5" ht="12.75">
      <c r="A21" s="198" t="str">
        <f>'A-N° Sinies Denun'!A21</f>
        <v>Porvenir</v>
      </c>
      <c r="B21" s="196">
        <v>4</v>
      </c>
      <c r="C21" s="196"/>
      <c r="D21" s="196">
        <v>7</v>
      </c>
      <c r="E21" s="199">
        <f t="shared" si="0"/>
        <v>11</v>
      </c>
    </row>
    <row r="22" spans="1:5" ht="12.75">
      <c r="A22" s="198" t="str">
        <f>'A-N° Sinies Denun'!A22</f>
        <v>Renta Nacional</v>
      </c>
      <c r="B22" s="196">
        <v>2</v>
      </c>
      <c r="C22" s="196"/>
      <c r="D22" s="196"/>
      <c r="E22" s="199">
        <f t="shared" si="0"/>
        <v>2</v>
      </c>
    </row>
    <row r="23" spans="1:5" ht="12.75">
      <c r="A23" s="198" t="str">
        <f>'A-N° Sinies Denun'!A23</f>
        <v>Suramericana</v>
      </c>
      <c r="B23" s="196">
        <v>111</v>
      </c>
      <c r="C23" s="196">
        <v>1330</v>
      </c>
      <c r="D23" s="196">
        <v>182</v>
      </c>
      <c r="E23" s="199">
        <f>SUM(B23:D23)</f>
        <v>1623</v>
      </c>
    </row>
    <row r="24" spans="1:5" ht="12.75">
      <c r="A24" s="108" t="str">
        <f>'A-N° Sinies Denun'!A24</f>
        <v>Zenit</v>
      </c>
      <c r="B24" s="196"/>
      <c r="C24" s="196">
        <v>321</v>
      </c>
      <c r="D24" s="196">
        <v>77</v>
      </c>
      <c r="E24" s="94">
        <f t="shared" si="0"/>
        <v>398</v>
      </c>
    </row>
    <row r="25" spans="1:5" ht="12.75">
      <c r="A25" s="18"/>
      <c r="B25" s="19"/>
      <c r="C25" s="20"/>
      <c r="D25" s="20"/>
      <c r="E25" s="91"/>
    </row>
    <row r="26" spans="1:5" ht="12.75">
      <c r="A26" s="115" t="s">
        <v>11</v>
      </c>
      <c r="B26" s="116">
        <f>SUM(B10:B24)</f>
        <v>2074</v>
      </c>
      <c r="C26" s="117">
        <f>SUM(C10:C24)</f>
        <v>4041</v>
      </c>
      <c r="D26" s="117">
        <f>SUM(D10:D24)</f>
        <v>1725</v>
      </c>
      <c r="E26" s="1">
        <f>SUM(E10:E24)</f>
        <v>7840</v>
      </c>
    </row>
    <row r="27" spans="1:5" ht="15.75">
      <c r="A27" s="21"/>
      <c r="B27" s="22"/>
      <c r="C27" s="23"/>
      <c r="D27" s="23"/>
      <c r="E27" s="9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6">
      <selection activeCell="F21" sqref="F21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7" customWidth="1"/>
    <col min="8" max="16384" width="11.421875" style="26" customWidth="1"/>
  </cols>
  <sheetData>
    <row r="1" ht="12.75">
      <c r="A1" s="25"/>
    </row>
    <row r="3" ht="12.75">
      <c r="A3" s="88" t="s">
        <v>62</v>
      </c>
    </row>
    <row r="4" ht="12.75">
      <c r="A4" s="25"/>
    </row>
    <row r="5" ht="12.75">
      <c r="A5" s="113" t="s">
        <v>15</v>
      </c>
    </row>
    <row r="6" spans="1:2" ht="12.75">
      <c r="A6" s="110" t="str">
        <f>'A-N° Sinies Denun'!$A$6</f>
        <v>      (entre el 1 de enero y  31 de marzo 2019)</v>
      </c>
      <c r="B6" s="96"/>
    </row>
    <row r="7" spans="1:7" ht="12.75">
      <c r="A7" s="136"/>
      <c r="B7" s="137" t="s">
        <v>16</v>
      </c>
      <c r="C7" s="138" t="s">
        <v>81</v>
      </c>
      <c r="D7" s="138"/>
      <c r="E7" s="137" t="s">
        <v>17</v>
      </c>
      <c r="F7" s="139" t="s">
        <v>18</v>
      </c>
      <c r="G7" s="140" t="s">
        <v>19</v>
      </c>
    </row>
    <row r="8" spans="1:7" ht="12.75">
      <c r="A8" s="141" t="s">
        <v>1</v>
      </c>
      <c r="B8" s="142"/>
      <c r="C8" s="143" t="s">
        <v>20</v>
      </c>
      <c r="D8" s="142" t="s">
        <v>21</v>
      </c>
      <c r="E8" s="142" t="s">
        <v>22</v>
      </c>
      <c r="F8" s="142" t="s">
        <v>23</v>
      </c>
      <c r="G8" s="144" t="s">
        <v>24</v>
      </c>
    </row>
    <row r="9" spans="1:7" ht="12.75">
      <c r="A9" s="145"/>
      <c r="B9" s="146" t="s">
        <v>25</v>
      </c>
      <c r="C9" s="146" t="s">
        <v>26</v>
      </c>
      <c r="D9" s="146" t="s">
        <v>27</v>
      </c>
      <c r="E9" s="146" t="s">
        <v>28</v>
      </c>
      <c r="F9" s="146" t="s">
        <v>29</v>
      </c>
      <c r="G9" s="147" t="s">
        <v>30</v>
      </c>
    </row>
    <row r="10" spans="1:7" ht="12.75">
      <c r="A10" s="200" t="str">
        <f>'A-N° Sinies Denun'!A10</f>
        <v>AIG</v>
      </c>
      <c r="B10" s="195"/>
      <c r="C10" s="195"/>
      <c r="D10" s="195"/>
      <c r="E10" s="196"/>
      <c r="F10" s="195"/>
      <c r="G10" s="201">
        <f aca="true" t="shared" si="0" ref="G10:G24">SUM(B10:F10)</f>
        <v>0</v>
      </c>
    </row>
    <row r="11" spans="1:7" ht="12.75">
      <c r="A11" s="200" t="str">
        <f>'A-N° Sinies Denun'!A11</f>
        <v>Bci</v>
      </c>
      <c r="B11" s="195">
        <v>60</v>
      </c>
      <c r="C11" s="195"/>
      <c r="D11" s="195"/>
      <c r="E11" s="196">
        <v>1908</v>
      </c>
      <c r="F11" s="195"/>
      <c r="G11" s="201">
        <f t="shared" si="0"/>
        <v>1968</v>
      </c>
    </row>
    <row r="12" spans="1:7" ht="12.75">
      <c r="A12" s="200" t="str">
        <f>'A-N° Sinies Denun'!A12</f>
        <v>BNP PARIBAS CARDIF</v>
      </c>
      <c r="B12" s="195">
        <v>3</v>
      </c>
      <c r="C12" s="195"/>
      <c r="D12" s="195">
        <v>2</v>
      </c>
      <c r="E12" s="196">
        <v>67</v>
      </c>
      <c r="F12" s="195">
        <v>149</v>
      </c>
      <c r="G12" s="201">
        <f t="shared" si="0"/>
        <v>221</v>
      </c>
    </row>
    <row r="13" spans="1:7" ht="12.75">
      <c r="A13" s="200" t="str">
        <f>'A-N° Sinies Denun'!A13</f>
        <v>Bupa</v>
      </c>
      <c r="B13" s="195">
        <v>1</v>
      </c>
      <c r="C13" s="195">
        <v>1</v>
      </c>
      <c r="D13" s="195"/>
      <c r="E13" s="196">
        <v>70</v>
      </c>
      <c r="F13" s="195">
        <v>6</v>
      </c>
      <c r="G13" s="201">
        <f t="shared" si="0"/>
        <v>78</v>
      </c>
    </row>
    <row r="14" spans="1:7" ht="12.75">
      <c r="A14" s="200" t="str">
        <f>'A-N° Sinies Denun'!A14</f>
        <v>Chilena Consolidada</v>
      </c>
      <c r="B14" s="195"/>
      <c r="C14" s="195"/>
      <c r="D14" s="195"/>
      <c r="E14" s="196">
        <v>11</v>
      </c>
      <c r="F14" s="195"/>
      <c r="G14" s="201">
        <f t="shared" si="0"/>
        <v>11</v>
      </c>
    </row>
    <row r="15" spans="1:7" ht="12.75">
      <c r="A15" s="200" t="s">
        <v>93</v>
      </c>
      <c r="B15" s="195">
        <v>3</v>
      </c>
      <c r="C15" s="195"/>
      <c r="D15" s="195"/>
      <c r="E15" s="196">
        <v>368</v>
      </c>
      <c r="F15" s="195"/>
      <c r="G15" s="201">
        <f t="shared" si="0"/>
        <v>371</v>
      </c>
    </row>
    <row r="16" spans="1:7" ht="12.75">
      <c r="A16" s="200" t="str">
        <f>'A-N° Sinies Denun'!A16</f>
        <v>Consorcio Nacional</v>
      </c>
      <c r="B16" s="195">
        <v>1223</v>
      </c>
      <c r="C16" s="195">
        <v>68</v>
      </c>
      <c r="D16" s="195">
        <v>28</v>
      </c>
      <c r="E16" s="196">
        <v>35677</v>
      </c>
      <c r="F16" s="195"/>
      <c r="G16" s="201">
        <f t="shared" si="0"/>
        <v>36996</v>
      </c>
    </row>
    <row r="17" spans="1:7" ht="12.75">
      <c r="A17" s="200" t="str">
        <f>'A-N° Sinies Denun'!A17</f>
        <v>HDI</v>
      </c>
      <c r="B17" s="195">
        <v>51</v>
      </c>
      <c r="C17" s="195"/>
      <c r="D17" s="195"/>
      <c r="E17" s="196">
        <v>796</v>
      </c>
      <c r="F17" s="195">
        <v>138</v>
      </c>
      <c r="G17" s="201">
        <f t="shared" si="0"/>
        <v>985</v>
      </c>
    </row>
    <row r="18" spans="1:7" ht="12.75">
      <c r="A18" s="200" t="str">
        <f>'A-N° Sinies Denun'!A18</f>
        <v>Liberty</v>
      </c>
      <c r="B18" s="195">
        <v>67</v>
      </c>
      <c r="C18" s="195">
        <v>1</v>
      </c>
      <c r="D18" s="195">
        <v>1</v>
      </c>
      <c r="E18" s="196">
        <v>1723</v>
      </c>
      <c r="F18" s="195"/>
      <c r="G18" s="201">
        <f t="shared" si="0"/>
        <v>1792</v>
      </c>
    </row>
    <row r="19" spans="1:7" ht="12.75">
      <c r="A19" s="200" t="str">
        <f>'A-N° Sinies Denun'!A19</f>
        <v>Mapfre</v>
      </c>
      <c r="B19" s="195">
        <v>130</v>
      </c>
      <c r="C19" s="195">
        <v>7</v>
      </c>
      <c r="D19" s="195">
        <v>5</v>
      </c>
      <c r="E19" s="196">
        <v>988</v>
      </c>
      <c r="F19" s="195"/>
      <c r="G19" s="201">
        <f t="shared" si="0"/>
        <v>1130</v>
      </c>
    </row>
    <row r="20" spans="1:7" ht="12.75">
      <c r="A20" s="200" t="str">
        <f>'A-N° Sinies Denun'!A20</f>
        <v>Mutual de Seguros</v>
      </c>
      <c r="B20" s="195">
        <v>27</v>
      </c>
      <c r="C20" s="195"/>
      <c r="D20" s="195"/>
      <c r="E20" s="196">
        <v>766</v>
      </c>
      <c r="F20" s="195"/>
      <c r="G20" s="201">
        <f t="shared" si="0"/>
        <v>793</v>
      </c>
    </row>
    <row r="21" spans="1:7" ht="12.75">
      <c r="A21" s="200" t="str">
        <f>'A-N° Sinies Denun'!A21</f>
        <v>Porvenir</v>
      </c>
      <c r="B21" s="195">
        <v>2</v>
      </c>
      <c r="C21" s="195"/>
      <c r="D21" s="195"/>
      <c r="E21" s="196">
        <v>18</v>
      </c>
      <c r="F21" s="195"/>
      <c r="G21" s="201">
        <f t="shared" si="0"/>
        <v>20</v>
      </c>
    </row>
    <row r="22" spans="1:7" ht="12.75">
      <c r="A22" s="200" t="str">
        <f>'A-N° Sinies Denun'!A22</f>
        <v>Renta Nacional</v>
      </c>
      <c r="B22" s="195"/>
      <c r="C22" s="195"/>
      <c r="D22" s="195"/>
      <c r="E22" s="196">
        <v>2</v>
      </c>
      <c r="F22" s="195"/>
      <c r="G22" s="201">
        <f t="shared" si="0"/>
        <v>2</v>
      </c>
    </row>
    <row r="23" spans="1:7" ht="12.75">
      <c r="A23" s="200" t="str">
        <f>'A-N° Sinies Denun'!A23</f>
        <v>Suramericana</v>
      </c>
      <c r="B23" s="195">
        <v>74</v>
      </c>
      <c r="C23" s="195"/>
      <c r="D23" s="195">
        <v>1</v>
      </c>
      <c r="E23" s="196">
        <v>2421</v>
      </c>
      <c r="F23" s="195"/>
      <c r="G23" s="201">
        <f t="shared" si="0"/>
        <v>2496</v>
      </c>
    </row>
    <row r="24" spans="1:7" ht="12.75">
      <c r="A24" s="200" t="str">
        <f>'A-N° Sinies Denun'!A24</f>
        <v>Zenit</v>
      </c>
      <c r="B24" s="195">
        <v>13</v>
      </c>
      <c r="C24" s="195">
        <v>1</v>
      </c>
      <c r="D24" s="195"/>
      <c r="E24" s="196">
        <v>584</v>
      </c>
      <c r="F24" s="195"/>
      <c r="G24" s="201">
        <f t="shared" si="0"/>
        <v>598</v>
      </c>
    </row>
    <row r="25" spans="1:10" ht="12.75">
      <c r="A25" s="27"/>
      <c r="B25" s="28"/>
      <c r="C25" s="29"/>
      <c r="D25" s="29"/>
      <c r="E25" s="30"/>
      <c r="F25" s="30"/>
      <c r="G25" s="98"/>
      <c r="H25" s="31"/>
      <c r="I25" s="32"/>
      <c r="J25" s="32"/>
    </row>
    <row r="26" spans="1:7" ht="12.75" customHeight="1">
      <c r="A26" s="118" t="s">
        <v>11</v>
      </c>
      <c r="B26" s="119">
        <f aca="true" t="shared" si="1" ref="B26:G26">SUM(B10:B24)</f>
        <v>1654</v>
      </c>
      <c r="C26" s="119">
        <f t="shared" si="1"/>
        <v>78</v>
      </c>
      <c r="D26" s="119">
        <f t="shared" si="1"/>
        <v>37</v>
      </c>
      <c r="E26" s="119">
        <f t="shared" si="1"/>
        <v>45399</v>
      </c>
      <c r="F26" s="119">
        <f t="shared" si="1"/>
        <v>293</v>
      </c>
      <c r="G26" s="9">
        <f t="shared" si="1"/>
        <v>47461</v>
      </c>
    </row>
    <row r="27" spans="1:7" ht="15.75">
      <c r="A27" s="33"/>
      <c r="B27" s="34"/>
      <c r="C27" s="35"/>
      <c r="D27" s="35"/>
      <c r="E27" s="36"/>
      <c r="F27" s="36"/>
      <c r="G27" s="99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PageLayoutView="0" workbookViewId="0" topLeftCell="G7">
      <selection activeCell="K21" sqref="K21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0" customWidth="1"/>
    <col min="6" max="6" width="37.8515625" style="39" customWidth="1"/>
    <col min="7" max="7" width="35.140625" style="39" customWidth="1"/>
    <col min="8" max="8" width="35.140625" style="100" customWidth="1"/>
    <col min="9" max="16384" width="11.421875" style="39" customWidth="1"/>
  </cols>
  <sheetData>
    <row r="1" ht="12.75">
      <c r="A1" s="38"/>
    </row>
    <row r="3" ht="12.75">
      <c r="A3" s="88" t="s">
        <v>62</v>
      </c>
    </row>
    <row r="4" ht="12.75">
      <c r="A4" s="38"/>
    </row>
    <row r="5" spans="1:8" ht="12.75">
      <c r="A5" s="114" t="s">
        <v>31</v>
      </c>
      <c r="H5" s="104"/>
    </row>
    <row r="6" spans="1:2" ht="12.75">
      <c r="A6" s="111" t="s">
        <v>97</v>
      </c>
      <c r="B6" s="102"/>
    </row>
    <row r="7" spans="1:8" ht="12.75">
      <c r="A7" s="148"/>
      <c r="B7" s="149" t="s">
        <v>32</v>
      </c>
      <c r="C7" s="150"/>
      <c r="D7" s="151"/>
      <c r="E7" s="152"/>
      <c r="F7" s="153" t="s">
        <v>33</v>
      </c>
      <c r="G7" s="153" t="s">
        <v>34</v>
      </c>
      <c r="H7" s="154" t="s">
        <v>35</v>
      </c>
    </row>
    <row r="8" spans="1:8" ht="12.75">
      <c r="A8" s="155" t="s">
        <v>1</v>
      </c>
      <c r="B8" s="156" t="s">
        <v>16</v>
      </c>
      <c r="C8" s="157" t="s">
        <v>36</v>
      </c>
      <c r="D8" s="157" t="s">
        <v>37</v>
      </c>
      <c r="E8" s="157" t="s">
        <v>38</v>
      </c>
      <c r="F8" s="157" t="s">
        <v>39</v>
      </c>
      <c r="G8" s="156" t="s">
        <v>40</v>
      </c>
      <c r="H8" s="158" t="s">
        <v>41</v>
      </c>
    </row>
    <row r="9" spans="1:8" ht="12.75">
      <c r="A9" s="159"/>
      <c r="B9" s="160"/>
      <c r="C9" s="161"/>
      <c r="D9" s="162"/>
      <c r="E9" s="161" t="s">
        <v>42</v>
      </c>
      <c r="F9" s="161" t="s">
        <v>43</v>
      </c>
      <c r="G9" s="161" t="s">
        <v>44</v>
      </c>
      <c r="H9" s="163" t="s">
        <v>45</v>
      </c>
    </row>
    <row r="10" spans="1:8" ht="12.75">
      <c r="A10" s="202" t="str">
        <f>'A-N° Sinies Denun'!A10</f>
        <v>AIG</v>
      </c>
      <c r="B10" s="196"/>
      <c r="C10" s="196"/>
      <c r="D10" s="196"/>
      <c r="E10" s="203">
        <f>SUM(B10:D10)</f>
        <v>0</v>
      </c>
      <c r="F10" s="196"/>
      <c r="G10" s="196"/>
      <c r="H10" s="204">
        <f>SUM(E10:G10)</f>
        <v>0</v>
      </c>
    </row>
    <row r="11" spans="1:8" ht="12.75">
      <c r="A11" s="202" t="str">
        <f>'A-N° Sinies Denun'!A11</f>
        <v>Bci</v>
      </c>
      <c r="B11" s="196">
        <v>430809</v>
      </c>
      <c r="C11" s="196">
        <v>2842</v>
      </c>
      <c r="D11" s="196">
        <v>33078</v>
      </c>
      <c r="E11" s="203">
        <f>SUM(B11:D11)</f>
        <v>466729</v>
      </c>
      <c r="F11" s="196">
        <v>791314</v>
      </c>
      <c r="G11" s="196">
        <v>175</v>
      </c>
      <c r="H11" s="204">
        <f>SUM(E11:G11)</f>
        <v>1258218</v>
      </c>
    </row>
    <row r="12" spans="1:8" ht="12.75">
      <c r="A12" s="202" t="str">
        <f>'A-N° Sinies Denun'!A12</f>
        <v>BNP PARIBAS CARDIF</v>
      </c>
      <c r="B12" s="205">
        <v>20658</v>
      </c>
      <c r="C12" s="196">
        <v>10769</v>
      </c>
      <c r="D12" s="196"/>
      <c r="E12" s="203">
        <f aca="true" t="shared" si="0" ref="E12:E24">SUM(B12:D12)</f>
        <v>31427</v>
      </c>
      <c r="F12" s="196">
        <v>36571</v>
      </c>
      <c r="G12" s="196"/>
      <c r="H12" s="204">
        <f aca="true" t="shared" si="1" ref="H12:H24">SUM(E12:G12)</f>
        <v>67998</v>
      </c>
    </row>
    <row r="13" spans="1:8" ht="12.75">
      <c r="A13" s="202" t="str">
        <f>'A-N° Sinies Denun'!A13</f>
        <v>Bupa</v>
      </c>
      <c r="B13" s="205">
        <v>8270</v>
      </c>
      <c r="C13" s="196"/>
      <c r="D13" s="196">
        <v>8266</v>
      </c>
      <c r="E13" s="203">
        <f t="shared" si="0"/>
        <v>16536</v>
      </c>
      <c r="F13" s="196">
        <v>51516</v>
      </c>
      <c r="G13" s="196"/>
      <c r="H13" s="204">
        <f t="shared" si="1"/>
        <v>68052</v>
      </c>
    </row>
    <row r="14" spans="1:8" ht="12.75">
      <c r="A14" s="202" t="str">
        <f>'A-N° Sinies Denun'!A14</f>
        <v>Chilena Consolidada</v>
      </c>
      <c r="B14" s="205"/>
      <c r="C14" s="196">
        <v>1380</v>
      </c>
      <c r="D14" s="196">
        <v>8270</v>
      </c>
      <c r="E14" s="203">
        <f t="shared" si="0"/>
        <v>9650</v>
      </c>
      <c r="F14" s="196">
        <v>27105</v>
      </c>
      <c r="G14" s="196"/>
      <c r="H14" s="204">
        <f t="shared" si="1"/>
        <v>36755</v>
      </c>
    </row>
    <row r="15" spans="1:8" ht="12.75">
      <c r="A15" s="202" t="str">
        <f>'A-N° Sinies Denun'!A15</f>
        <v>Chubb</v>
      </c>
      <c r="B15" s="205">
        <v>4136</v>
      </c>
      <c r="C15" s="196">
        <v>163308</v>
      </c>
      <c r="D15" s="196"/>
      <c r="E15" s="203">
        <f t="shared" si="0"/>
        <v>167444</v>
      </c>
      <c r="F15" s="196">
        <v>85560</v>
      </c>
      <c r="G15" s="196"/>
      <c r="H15" s="204">
        <f t="shared" si="1"/>
        <v>253004</v>
      </c>
    </row>
    <row r="16" spans="1:8" ht="12.75">
      <c r="A16" s="202" t="str">
        <f>'A-N° Sinies Denun'!A16</f>
        <v>Consorcio Nacional</v>
      </c>
      <c r="B16" s="196">
        <v>223846</v>
      </c>
      <c r="C16" s="196">
        <v>8009</v>
      </c>
      <c r="D16" s="196">
        <v>8604</v>
      </c>
      <c r="E16" s="203">
        <f t="shared" si="0"/>
        <v>240459</v>
      </c>
      <c r="F16" s="196">
        <v>682966</v>
      </c>
      <c r="G16" s="196"/>
      <c r="H16" s="204">
        <f t="shared" si="1"/>
        <v>923425</v>
      </c>
    </row>
    <row r="17" spans="1:8" ht="12.75">
      <c r="A17" s="202" t="str">
        <f>'A-N° Sinies Denun'!A17</f>
        <v>HDI</v>
      </c>
      <c r="B17" s="196">
        <v>321065</v>
      </c>
      <c r="C17" s="196"/>
      <c r="D17" s="196"/>
      <c r="E17" s="203">
        <f t="shared" si="0"/>
        <v>321065</v>
      </c>
      <c r="F17" s="196">
        <v>682262</v>
      </c>
      <c r="G17" s="196"/>
      <c r="H17" s="204">
        <f t="shared" si="1"/>
        <v>1003327</v>
      </c>
    </row>
    <row r="18" spans="1:8" ht="12.75">
      <c r="A18" s="202" t="str">
        <f>'A-N° Sinies Denun'!A18</f>
        <v>Liberty</v>
      </c>
      <c r="B18" s="196">
        <v>391243</v>
      </c>
      <c r="C18" s="196">
        <v>13554</v>
      </c>
      <c r="D18" s="196">
        <v>16539</v>
      </c>
      <c r="E18" s="203">
        <f t="shared" si="0"/>
        <v>421336</v>
      </c>
      <c r="F18" s="196">
        <v>810262</v>
      </c>
      <c r="G18" s="196">
        <v>3252</v>
      </c>
      <c r="H18" s="204">
        <f t="shared" si="1"/>
        <v>1234850</v>
      </c>
    </row>
    <row r="19" spans="1:8" ht="12.75">
      <c r="A19" s="202" t="str">
        <f>'A-N° Sinies Denun'!A19</f>
        <v>Mapfre</v>
      </c>
      <c r="B19" s="196">
        <v>303777</v>
      </c>
      <c r="C19" s="196">
        <v>10559</v>
      </c>
      <c r="D19" s="196">
        <v>33067</v>
      </c>
      <c r="E19" s="203">
        <f t="shared" si="0"/>
        <v>347403</v>
      </c>
      <c r="F19" s="196">
        <v>663351</v>
      </c>
      <c r="G19" s="196"/>
      <c r="H19" s="204">
        <f t="shared" si="1"/>
        <v>1010754</v>
      </c>
    </row>
    <row r="20" spans="1:8" ht="12.75">
      <c r="A20" s="202" t="str">
        <f>'A-N° Sinies Denun'!A20</f>
        <v>Mutual de Seguros</v>
      </c>
      <c r="B20" s="196">
        <v>182528</v>
      </c>
      <c r="C20" s="196"/>
      <c r="D20" s="196"/>
      <c r="E20" s="203">
        <f t="shared" si="0"/>
        <v>182528</v>
      </c>
      <c r="F20" s="196">
        <v>370243</v>
      </c>
      <c r="G20" s="196"/>
      <c r="H20" s="204">
        <f t="shared" si="1"/>
        <v>552771</v>
      </c>
    </row>
    <row r="21" spans="1:8" ht="12.75">
      <c r="A21" s="202" t="str">
        <f>'A-N° Sinies Denun'!A21</f>
        <v>Porvenir</v>
      </c>
      <c r="B21" s="196"/>
      <c r="C21" s="196"/>
      <c r="D21" s="196"/>
      <c r="E21" s="203">
        <f t="shared" si="0"/>
        <v>0</v>
      </c>
      <c r="F21" s="196">
        <v>1944</v>
      </c>
      <c r="G21" s="196">
        <v>83</v>
      </c>
      <c r="H21" s="204">
        <f t="shared" si="1"/>
        <v>2027</v>
      </c>
    </row>
    <row r="22" spans="1:8" ht="12.75">
      <c r="A22" s="202" t="str">
        <f>'A-N° Sinies Denun'!A22</f>
        <v>Renta Nacional</v>
      </c>
      <c r="B22" s="196"/>
      <c r="C22" s="196"/>
      <c r="D22" s="196"/>
      <c r="E22" s="203">
        <f t="shared" si="0"/>
        <v>0</v>
      </c>
      <c r="F22" s="196">
        <v>17275</v>
      </c>
      <c r="G22" s="196"/>
      <c r="H22" s="204">
        <f t="shared" si="1"/>
        <v>17275</v>
      </c>
    </row>
    <row r="23" spans="1:8" ht="12.75">
      <c r="A23" s="202" t="str">
        <f>'A-N° Sinies Denun'!A23</f>
        <v>Suramericana</v>
      </c>
      <c r="B23" s="196">
        <v>610666</v>
      </c>
      <c r="C23" s="196">
        <v>23384</v>
      </c>
      <c r="D23" s="196">
        <v>20397</v>
      </c>
      <c r="E23" s="203">
        <f t="shared" si="0"/>
        <v>654447</v>
      </c>
      <c r="F23" s="196">
        <v>1350580</v>
      </c>
      <c r="G23" s="196"/>
      <c r="H23" s="204">
        <f t="shared" si="1"/>
        <v>2005027</v>
      </c>
    </row>
    <row r="24" spans="1:8" ht="12.75">
      <c r="A24" s="85" t="str">
        <f>'A-N° Sinies Denun'!A24</f>
        <v>Zenit</v>
      </c>
      <c r="B24" s="17">
        <v>122596</v>
      </c>
      <c r="C24" s="17"/>
      <c r="D24" s="17">
        <v>16539</v>
      </c>
      <c r="E24" s="203">
        <f t="shared" si="0"/>
        <v>139135</v>
      </c>
      <c r="F24" s="17">
        <v>282597</v>
      </c>
      <c r="G24" s="17">
        <v>35</v>
      </c>
      <c r="H24" s="204">
        <f t="shared" si="1"/>
        <v>421767</v>
      </c>
    </row>
    <row r="25" spans="1:8" ht="12.75">
      <c r="A25" s="40"/>
      <c r="B25" s="41"/>
      <c r="C25" s="42"/>
      <c r="D25" s="42"/>
      <c r="E25" s="101"/>
      <c r="F25" s="43"/>
      <c r="G25" s="43"/>
      <c r="H25" s="105"/>
    </row>
    <row r="26" spans="1:8" s="103" customFormat="1" ht="12.75" customHeight="1">
      <c r="A26" s="120" t="s">
        <v>11</v>
      </c>
      <c r="B26" s="121">
        <f aca="true" t="shared" si="2" ref="B26:H26">SUM(B10:B24)</f>
        <v>2619594</v>
      </c>
      <c r="C26" s="121">
        <f t="shared" si="2"/>
        <v>233805</v>
      </c>
      <c r="D26" s="121">
        <f t="shared" si="2"/>
        <v>144760</v>
      </c>
      <c r="E26" s="121">
        <f t="shared" si="2"/>
        <v>2998159</v>
      </c>
      <c r="F26" s="121">
        <f t="shared" si="2"/>
        <v>5853546</v>
      </c>
      <c r="G26" s="121">
        <f t="shared" si="2"/>
        <v>3545</v>
      </c>
      <c r="H26" s="122">
        <f t="shared" si="2"/>
        <v>8855250</v>
      </c>
    </row>
    <row r="27" spans="1:8" ht="15.75">
      <c r="A27" s="221"/>
      <c r="B27" s="222"/>
      <c r="C27" s="223"/>
      <c r="D27" s="223"/>
      <c r="E27" s="224"/>
      <c r="F27" s="225"/>
      <c r="G27" s="225"/>
      <c r="H27" s="226"/>
    </row>
    <row r="28" spans="1:8" ht="15.75">
      <c r="A28" s="213"/>
      <c r="B28" s="214"/>
      <c r="C28" s="215"/>
      <c r="D28" s="215"/>
      <c r="E28" s="216"/>
      <c r="F28" s="217"/>
      <c r="G28" s="217"/>
      <c r="H28" s="216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E1">
      <selection activeCell="H1" sqref="H1:L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</cols>
  <sheetData>
    <row r="3" ht="12.75">
      <c r="A3" s="88" t="s">
        <v>62</v>
      </c>
    </row>
    <row r="4" spans="1:6" ht="12.75">
      <c r="A4" s="38"/>
      <c r="B4" s="39"/>
      <c r="C4" s="39"/>
      <c r="D4" s="39"/>
      <c r="E4" s="100"/>
      <c r="F4" s="39"/>
    </row>
    <row r="5" spans="1:6" ht="12.75">
      <c r="A5" s="114" t="s">
        <v>46</v>
      </c>
      <c r="B5" s="39"/>
      <c r="C5" s="39"/>
      <c r="D5" s="39"/>
      <c r="E5" s="100"/>
      <c r="F5" s="39"/>
    </row>
    <row r="6" spans="1:6" ht="12.75">
      <c r="A6" s="111" t="str">
        <f>'D-Sinies Pag Direc'!A6</f>
        <v>      (entre el 1 de enero y 31 de marzo de 2019, montos expresados en miles de pesos de marzo de 2019)</v>
      </c>
      <c r="B6" s="102"/>
      <c r="C6" s="39"/>
      <c r="D6" s="39"/>
      <c r="E6" s="100"/>
      <c r="F6" s="39"/>
    </row>
    <row r="7" spans="1:6" ht="12.75">
      <c r="A7" s="148"/>
      <c r="B7" s="232" t="s">
        <v>78</v>
      </c>
      <c r="C7" s="233"/>
      <c r="D7" s="153" t="s">
        <v>48</v>
      </c>
      <c r="E7" s="153" t="s">
        <v>49</v>
      </c>
      <c r="F7" s="154" t="s">
        <v>50</v>
      </c>
    </row>
    <row r="8" spans="1:6" ht="12.75">
      <c r="A8" s="155" t="s">
        <v>1</v>
      </c>
      <c r="B8" s="157" t="s">
        <v>51</v>
      </c>
      <c r="C8" s="157" t="s">
        <v>52</v>
      </c>
      <c r="D8" s="164" t="s">
        <v>79</v>
      </c>
      <c r="E8" s="164" t="s">
        <v>53</v>
      </c>
      <c r="F8" s="165" t="s">
        <v>54</v>
      </c>
    </row>
    <row r="9" spans="1:6" ht="12.75">
      <c r="A9" s="155"/>
      <c r="B9" s="166"/>
      <c r="C9" s="167"/>
      <c r="D9" s="164" t="s">
        <v>80</v>
      </c>
      <c r="E9" s="156" t="s">
        <v>55</v>
      </c>
      <c r="F9" s="165" t="s">
        <v>56</v>
      </c>
    </row>
    <row r="10" spans="1:6" ht="12.75">
      <c r="A10" s="159"/>
      <c r="B10" s="161" t="s">
        <v>57</v>
      </c>
      <c r="C10" s="161" t="s">
        <v>58</v>
      </c>
      <c r="D10" s="161" t="s">
        <v>59</v>
      </c>
      <c r="E10" s="161" t="s">
        <v>60</v>
      </c>
      <c r="F10" s="163" t="s">
        <v>61</v>
      </c>
    </row>
    <row r="11" spans="1:7" ht="12.75">
      <c r="A11" s="192" t="str">
        <f>'D-Sinies Pag Direc'!A10</f>
        <v>AIG</v>
      </c>
      <c r="B11" s="193">
        <f>'D-Sinies Pag Direc'!H10</f>
        <v>0</v>
      </c>
      <c r="C11" s="87"/>
      <c r="D11" s="87"/>
      <c r="E11" s="87"/>
      <c r="F11" s="194">
        <f aca="true" t="shared" si="0" ref="F11:F17">SUM(B11:D11)-E11</f>
        <v>0</v>
      </c>
      <c r="G11" s="168"/>
    </row>
    <row r="12" spans="1:7" ht="12.75">
      <c r="A12" s="84" t="str">
        <f>'D-Sinies Pag Direc'!A11</f>
        <v>Bci</v>
      </c>
      <c r="B12" s="124">
        <f>'D-Sinies Pag Direc'!H11</f>
        <v>1258218</v>
      </c>
      <c r="C12" s="17">
        <v>643734</v>
      </c>
      <c r="D12" s="17">
        <v>1495950</v>
      </c>
      <c r="E12" s="17">
        <v>2307692</v>
      </c>
      <c r="F12" s="107">
        <f t="shared" si="0"/>
        <v>1090210</v>
      </c>
      <c r="G12" s="168"/>
    </row>
    <row r="13" spans="1:7" ht="12.75">
      <c r="A13" s="84" t="str">
        <f>'D-Sinies Pag Direc'!A12</f>
        <v>BNP PARIBAS CARDIF</v>
      </c>
      <c r="B13" s="124">
        <f>'D-Sinies Pag Direc'!H12</f>
        <v>67998</v>
      </c>
      <c r="C13" s="17">
        <v>54819</v>
      </c>
      <c r="D13" s="17">
        <v>560317</v>
      </c>
      <c r="E13" s="17">
        <v>636313</v>
      </c>
      <c r="F13" s="107">
        <f t="shared" si="0"/>
        <v>46821</v>
      </c>
      <c r="G13" s="168"/>
    </row>
    <row r="14" spans="1:7" ht="12.75">
      <c r="A14" s="84" t="str">
        <f>'D-Sinies Pag Direc'!A13</f>
        <v>Bupa</v>
      </c>
      <c r="B14" s="124">
        <f>'D-Sinies Pag Direc'!H13</f>
        <v>68052</v>
      </c>
      <c r="C14" s="17">
        <v>100477</v>
      </c>
      <c r="D14" s="17">
        <v>465650</v>
      </c>
      <c r="E14" s="17">
        <v>709178</v>
      </c>
      <c r="F14" s="107">
        <f t="shared" si="0"/>
        <v>-74999</v>
      </c>
      <c r="G14" s="168"/>
    </row>
    <row r="15" spans="1:7" ht="12.75">
      <c r="A15" s="84" t="str">
        <f>'D-Sinies Pag Direc'!A14</f>
        <v>Chilena Consolidada</v>
      </c>
      <c r="B15" s="124">
        <f>'D-Sinies Pag Direc'!H14</f>
        <v>36755</v>
      </c>
      <c r="C15" s="17">
        <v>22608</v>
      </c>
      <c r="D15" s="17">
        <v>44088</v>
      </c>
      <c r="E15" s="17">
        <v>123220</v>
      </c>
      <c r="F15" s="107">
        <f t="shared" si="0"/>
        <v>-19769</v>
      </c>
      <c r="G15" s="168"/>
    </row>
    <row r="16" spans="1:7" ht="12.75">
      <c r="A16" s="84" t="str">
        <f>'D-Sinies Pag Direc'!A15</f>
        <v>Chubb</v>
      </c>
      <c r="B16" s="124">
        <f>'D-Sinies Pag Direc'!H15</f>
        <v>253004</v>
      </c>
      <c r="C16" s="17">
        <v>140173</v>
      </c>
      <c r="D16" s="17"/>
      <c r="E16" s="17">
        <v>215390</v>
      </c>
      <c r="F16" s="107">
        <f t="shared" si="0"/>
        <v>177787</v>
      </c>
      <c r="G16" s="168"/>
    </row>
    <row r="17" spans="1:7" ht="12.75">
      <c r="A17" s="84" t="str">
        <f>'D-Sinies Pag Direc'!A16</f>
        <v>Consorcio Nacional</v>
      </c>
      <c r="B17" s="124">
        <f>'D-Sinies Pag Direc'!H16</f>
        <v>923425</v>
      </c>
      <c r="C17" s="17">
        <v>690171</v>
      </c>
      <c r="D17" s="17">
        <v>1022270</v>
      </c>
      <c r="E17" s="17">
        <v>1680921</v>
      </c>
      <c r="F17" s="107">
        <f t="shared" si="0"/>
        <v>954945</v>
      </c>
      <c r="G17" s="168"/>
    </row>
    <row r="18" spans="1:7" ht="12.75">
      <c r="A18" s="192" t="str">
        <f>'D-Sinies Pag Direc'!A17</f>
        <v>HDI</v>
      </c>
      <c r="B18" s="193">
        <f>'D-Sinies Pag Direc'!H17</f>
        <v>1003327</v>
      </c>
      <c r="C18" s="87">
        <v>725134</v>
      </c>
      <c r="D18" s="87">
        <v>1090862</v>
      </c>
      <c r="E18" s="87">
        <v>940393</v>
      </c>
      <c r="F18" s="194">
        <f aca="true" t="shared" si="1" ref="F18:F25">SUM(B18:D18)-E18</f>
        <v>1878930</v>
      </c>
      <c r="G18" s="168"/>
    </row>
    <row r="19" spans="1:7" ht="12.75">
      <c r="A19" s="84" t="str">
        <f>'D-Sinies Pag Direc'!A18</f>
        <v>Liberty</v>
      </c>
      <c r="B19" s="124">
        <f>'D-Sinies Pag Direc'!H18</f>
        <v>1234850</v>
      </c>
      <c r="C19" s="17">
        <v>1241468</v>
      </c>
      <c r="D19" s="17">
        <v>1028311</v>
      </c>
      <c r="E19" s="17">
        <v>3244533</v>
      </c>
      <c r="F19" s="107">
        <f t="shared" si="1"/>
        <v>260096</v>
      </c>
      <c r="G19" s="168"/>
    </row>
    <row r="20" spans="1:7" ht="12.75">
      <c r="A20" s="84" t="str">
        <f>'D-Sinies Pag Direc'!A19</f>
        <v>Mapfre</v>
      </c>
      <c r="B20" s="124">
        <f>'D-Sinies Pag Direc'!H19</f>
        <v>1010754</v>
      </c>
      <c r="C20" s="17">
        <v>162195</v>
      </c>
      <c r="D20" s="17">
        <v>621741</v>
      </c>
      <c r="E20" s="17">
        <v>839339</v>
      </c>
      <c r="F20" s="107">
        <f t="shared" si="1"/>
        <v>955351</v>
      </c>
      <c r="G20" s="168"/>
    </row>
    <row r="21" spans="1:7" ht="12.75">
      <c r="A21" s="84" t="str">
        <f>'D-Sinies Pag Direc'!A20</f>
        <v>Mutual de Seguros</v>
      </c>
      <c r="B21" s="124">
        <f>'D-Sinies Pag Direc'!H20</f>
        <v>552771</v>
      </c>
      <c r="C21" s="17">
        <v>309719</v>
      </c>
      <c r="D21" s="17">
        <v>490158</v>
      </c>
      <c r="E21" s="17">
        <v>653301</v>
      </c>
      <c r="F21" s="107">
        <f t="shared" si="1"/>
        <v>699347</v>
      </c>
      <c r="G21" s="168"/>
    </row>
    <row r="22" spans="1:7" ht="12.75">
      <c r="A22" s="84" t="str">
        <f>'D-Sinies Pag Direc'!A21</f>
        <v>Porvenir</v>
      </c>
      <c r="B22" s="124">
        <f>'D-Sinies Pag Direc'!H21</f>
        <v>2027</v>
      </c>
      <c r="C22" s="17">
        <v>29146</v>
      </c>
      <c r="D22" s="17">
        <v>22074</v>
      </c>
      <c r="E22" s="17">
        <v>19441</v>
      </c>
      <c r="F22" s="107">
        <f t="shared" si="1"/>
        <v>33806</v>
      </c>
      <c r="G22" s="168"/>
    </row>
    <row r="23" spans="1:7" ht="12.75">
      <c r="A23" s="84" t="str">
        <f>'D-Sinies Pag Direc'!A22</f>
        <v>Renta Nacional</v>
      </c>
      <c r="B23" s="124">
        <f>'D-Sinies Pag Direc'!H22</f>
        <v>17275</v>
      </c>
      <c r="C23" s="17">
        <v>17933</v>
      </c>
      <c r="D23" s="17">
        <v>5669</v>
      </c>
      <c r="E23" s="17">
        <v>34941</v>
      </c>
      <c r="F23" s="107">
        <f t="shared" si="1"/>
        <v>5936</v>
      </c>
      <c r="G23" s="168"/>
    </row>
    <row r="24" spans="1:7" ht="12.75">
      <c r="A24" s="84" t="str">
        <f>'D-Sinies Pag Direc'!A23</f>
        <v>Suramericana</v>
      </c>
      <c r="B24" s="124">
        <f>'D-Sinies Pag Direc'!H23</f>
        <v>2005027</v>
      </c>
      <c r="C24" s="17">
        <v>977820</v>
      </c>
      <c r="D24" s="17">
        <v>1087529</v>
      </c>
      <c r="E24" s="17">
        <v>2258832</v>
      </c>
      <c r="F24" s="107">
        <f t="shared" si="1"/>
        <v>1811544</v>
      </c>
      <c r="G24" s="168"/>
    </row>
    <row r="25" spans="1:7" ht="12.75">
      <c r="A25" s="84" t="str">
        <f>'D-Sinies Pag Direc'!A24</f>
        <v>Zenit</v>
      </c>
      <c r="B25" s="124">
        <f>'D-Sinies Pag Direc'!H24</f>
        <v>421767</v>
      </c>
      <c r="C25" s="17">
        <v>308225</v>
      </c>
      <c r="D25" s="17">
        <v>430827</v>
      </c>
      <c r="E25" s="17">
        <v>698320</v>
      </c>
      <c r="F25" s="107">
        <f t="shared" si="1"/>
        <v>462499</v>
      </c>
      <c r="G25" s="168"/>
    </row>
    <row r="26" spans="1:6" ht="12.75">
      <c r="A26" s="40"/>
      <c r="B26" s="41"/>
      <c r="C26" s="42"/>
      <c r="D26" s="42"/>
      <c r="E26" s="42"/>
      <c r="F26" s="105"/>
    </row>
    <row r="27" spans="1:6" ht="12.75">
      <c r="A27" s="123" t="s">
        <v>11</v>
      </c>
      <c r="B27" s="124">
        <f>SUM(B11:B25)</f>
        <v>8855250</v>
      </c>
      <c r="C27" s="124">
        <f>SUM(C11:C25)</f>
        <v>5423622</v>
      </c>
      <c r="D27" s="124">
        <f>SUM(D11:D25)</f>
        <v>8365446</v>
      </c>
      <c r="E27" s="124">
        <f>SUM(E11:E25)</f>
        <v>14361814</v>
      </c>
      <c r="F27" s="3">
        <f>+B27+C27+D27-E27</f>
        <v>8282504</v>
      </c>
    </row>
    <row r="28" spans="1:6" ht="15.75">
      <c r="A28" s="44"/>
      <c r="B28" s="45"/>
      <c r="C28" s="46"/>
      <c r="D28" s="46"/>
      <c r="E28" s="46"/>
      <c r="F28" s="106"/>
    </row>
    <row r="30" spans="1:7" ht="12.75">
      <c r="A30" s="39"/>
      <c r="B30" s="24"/>
      <c r="C30" s="16"/>
      <c r="D30" s="16"/>
      <c r="E30" s="93"/>
      <c r="F30" s="26"/>
      <c r="G30" s="97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6"/>
  <sheetViews>
    <sheetView zoomScalePageLayoutView="0" workbookViewId="0" topLeftCell="A1">
      <pane xSplit="1" topLeftCell="I1" activePane="topRight" state="frozen"/>
      <selection pane="topLeft" activeCell="A7" sqref="A7"/>
      <selection pane="topRight" activeCell="K18" sqref="K18"/>
    </sheetView>
  </sheetViews>
  <sheetFormatPr defaultColWidth="11.421875" defaultRowHeight="12.75"/>
  <cols>
    <col min="1" max="1" width="45.00390625" style="48" customWidth="1"/>
    <col min="2" max="2" width="25.00390625" style="48" customWidth="1"/>
    <col min="3" max="9" width="38.28125" style="48" customWidth="1"/>
    <col min="10" max="13" width="38.28125" style="48" bestFit="1" customWidth="1"/>
    <col min="14" max="14" width="29.7109375" style="48" bestFit="1" customWidth="1"/>
    <col min="15" max="15" width="23.57421875" style="48" bestFit="1" customWidth="1"/>
    <col min="16" max="16384" width="11.421875" style="48" customWidth="1"/>
  </cols>
  <sheetData>
    <row r="1" ht="12.75">
      <c r="A1" s="47"/>
    </row>
    <row r="3" ht="12.75">
      <c r="A3" s="88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31 de marzo 2019)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6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59"/>
      <c r="B9" s="60"/>
      <c r="C9" s="60"/>
      <c r="D9" s="60"/>
      <c r="E9" s="60"/>
      <c r="F9" s="60"/>
      <c r="G9" s="60"/>
      <c r="H9" s="60"/>
      <c r="I9" s="61"/>
    </row>
    <row r="10" spans="1:9" ht="12.75">
      <c r="A10" s="85" t="str">
        <f>'A-N° Sinies Denun'!A10</f>
        <v>AIG</v>
      </c>
      <c r="B10" s="229"/>
      <c r="C10" s="229"/>
      <c r="D10" s="229"/>
      <c r="E10" s="229"/>
      <c r="F10" s="229"/>
      <c r="G10" s="229"/>
      <c r="H10" s="229"/>
      <c r="I10" s="4">
        <f>SUM(B10:H10)</f>
        <v>0</v>
      </c>
    </row>
    <row r="11" spans="1:9" ht="12.75">
      <c r="A11" s="85" t="str">
        <f>'A-N° Sinies Denun'!A11</f>
        <v>Bci</v>
      </c>
      <c r="B11" s="62">
        <v>393102</v>
      </c>
      <c r="C11" s="62">
        <v>127034</v>
      </c>
      <c r="D11" s="62">
        <v>2265</v>
      </c>
      <c r="E11" s="62">
        <v>4664</v>
      </c>
      <c r="F11" s="62">
        <v>26083</v>
      </c>
      <c r="G11" s="62">
        <v>1826</v>
      </c>
      <c r="H11" s="62">
        <v>5792</v>
      </c>
      <c r="I11" s="4">
        <f aca="true" t="shared" si="0" ref="I11:I24">SUM(B11:H11)</f>
        <v>560766</v>
      </c>
    </row>
    <row r="12" spans="1:9" ht="12.75">
      <c r="A12" s="85" t="str">
        <f>'A-N° Sinies Denun'!A12</f>
        <v>BNP PARIBAS CARDIF</v>
      </c>
      <c r="B12" s="62">
        <v>205352</v>
      </c>
      <c r="C12" s="62">
        <v>10870</v>
      </c>
      <c r="D12" s="62">
        <v>0</v>
      </c>
      <c r="E12" s="62">
        <v>0</v>
      </c>
      <c r="F12" s="62">
        <v>1686</v>
      </c>
      <c r="G12" s="62">
        <v>0</v>
      </c>
      <c r="H12" s="62">
        <v>419</v>
      </c>
      <c r="I12" s="4">
        <f t="shared" si="0"/>
        <v>218327</v>
      </c>
    </row>
    <row r="13" spans="1:9" ht="12.75">
      <c r="A13" s="85" t="str">
        <f>'A-N° Sinies Denun'!A13</f>
        <v>Bupa</v>
      </c>
      <c r="B13" s="212"/>
      <c r="C13" s="212"/>
      <c r="D13" s="212"/>
      <c r="E13" s="212"/>
      <c r="F13" s="212"/>
      <c r="G13" s="212"/>
      <c r="H13" s="212"/>
      <c r="I13" s="4">
        <f t="shared" si="0"/>
        <v>0</v>
      </c>
    </row>
    <row r="14" spans="1:9" ht="12.75">
      <c r="A14" s="85" t="str">
        <f>'A-N° Sinies Denun'!A14</f>
        <v>Chilena Consolidada</v>
      </c>
      <c r="B14" s="62">
        <v>1998</v>
      </c>
      <c r="C14" s="62">
        <v>686</v>
      </c>
      <c r="D14" s="62">
        <v>0</v>
      </c>
      <c r="E14" s="62">
        <v>0</v>
      </c>
      <c r="F14" s="62">
        <v>40</v>
      </c>
      <c r="G14" s="62">
        <v>0</v>
      </c>
      <c r="H14" s="62">
        <v>71</v>
      </c>
      <c r="I14" s="4">
        <f t="shared" si="0"/>
        <v>2795</v>
      </c>
    </row>
    <row r="15" spans="1:9" s="170" customFormat="1" ht="12.75">
      <c r="A15" s="219" t="str">
        <f>'A-N° Sinies Denun'!A15</f>
        <v>Chubb</v>
      </c>
      <c r="B15" s="62">
        <v>0</v>
      </c>
      <c r="C15" s="62">
        <v>0</v>
      </c>
      <c r="D15" s="62">
        <v>0</v>
      </c>
      <c r="E15" s="62">
        <v>400</v>
      </c>
      <c r="F15" s="62">
        <v>0</v>
      </c>
      <c r="G15" s="62">
        <v>0</v>
      </c>
      <c r="H15" s="62">
        <v>0</v>
      </c>
      <c r="I15" s="220">
        <f t="shared" si="0"/>
        <v>400</v>
      </c>
    </row>
    <row r="16" spans="1:9" ht="12.75">
      <c r="A16" s="85" t="str">
        <f>'A-N° Sinies Denun'!A16</f>
        <v>Consorcio Nacional</v>
      </c>
      <c r="B16" s="62">
        <v>273650</v>
      </c>
      <c r="C16" s="62">
        <v>47647</v>
      </c>
      <c r="D16" s="62">
        <v>1513</v>
      </c>
      <c r="E16" s="62">
        <v>793</v>
      </c>
      <c r="F16" s="62">
        <v>6473</v>
      </c>
      <c r="G16" s="62">
        <v>295</v>
      </c>
      <c r="H16" s="62">
        <v>2478</v>
      </c>
      <c r="I16" s="4">
        <f t="shared" si="0"/>
        <v>332849</v>
      </c>
    </row>
    <row r="17" spans="1:9" ht="12.75">
      <c r="A17" s="85" t="str">
        <f>'A-N° Sinies Denun'!A17</f>
        <v>HDI</v>
      </c>
      <c r="B17" s="62">
        <v>478337</v>
      </c>
      <c r="C17" s="62">
        <v>234616</v>
      </c>
      <c r="D17" s="62">
        <v>3263</v>
      </c>
      <c r="E17" s="62">
        <v>4625</v>
      </c>
      <c r="F17" s="62">
        <v>45403</v>
      </c>
      <c r="G17" s="62">
        <v>0</v>
      </c>
      <c r="H17" s="62">
        <v>7001</v>
      </c>
      <c r="I17" s="4">
        <f t="shared" si="0"/>
        <v>773245</v>
      </c>
    </row>
    <row r="18" spans="1:9" ht="12.75">
      <c r="A18" s="85" t="str">
        <f>'A-N° Sinies Denun'!A18</f>
        <v>Liberty</v>
      </c>
      <c r="B18" s="62">
        <v>45520</v>
      </c>
      <c r="C18" s="62">
        <v>48112</v>
      </c>
      <c r="D18" s="62">
        <v>5324</v>
      </c>
      <c r="E18" s="62">
        <v>3047</v>
      </c>
      <c r="F18" s="62">
        <v>2206</v>
      </c>
      <c r="G18" s="62">
        <v>1603</v>
      </c>
      <c r="H18" s="62">
        <v>9085</v>
      </c>
      <c r="I18" s="4">
        <f t="shared" si="0"/>
        <v>114897</v>
      </c>
    </row>
    <row r="19" spans="1:9" ht="12.75">
      <c r="A19" s="85" t="str">
        <f>'A-N° Sinies Denun'!A19</f>
        <v>Mapfre</v>
      </c>
      <c r="B19" s="62">
        <v>102113</v>
      </c>
      <c r="C19" s="62">
        <v>61756</v>
      </c>
      <c r="D19" s="62">
        <v>3768</v>
      </c>
      <c r="E19" s="62">
        <v>1722</v>
      </c>
      <c r="F19" s="62">
        <v>30722</v>
      </c>
      <c r="G19" s="62">
        <v>393</v>
      </c>
      <c r="H19" s="62">
        <v>3866</v>
      </c>
      <c r="I19" s="4">
        <f t="shared" si="0"/>
        <v>204340</v>
      </c>
    </row>
    <row r="20" spans="1:9" ht="12.75">
      <c r="A20" s="85" t="str">
        <f>'A-N° Sinies Denun'!A20</f>
        <v>Mutual de Seguros</v>
      </c>
      <c r="B20" s="62">
        <v>35234</v>
      </c>
      <c r="C20" s="62">
        <v>8988</v>
      </c>
      <c r="D20" s="62">
        <v>0</v>
      </c>
      <c r="E20" s="62">
        <v>0</v>
      </c>
      <c r="F20" s="62">
        <v>1423</v>
      </c>
      <c r="G20" s="62">
        <v>0</v>
      </c>
      <c r="H20" s="62">
        <v>2044</v>
      </c>
      <c r="I20" s="4">
        <f t="shared" si="0"/>
        <v>47689</v>
      </c>
    </row>
    <row r="21" spans="1:9" ht="12.75">
      <c r="A21" s="85" t="str">
        <f>'A-N° Sinies Denun'!A21</f>
        <v>Porvenir</v>
      </c>
      <c r="B21" s="62">
        <v>3801</v>
      </c>
      <c r="C21" s="62">
        <v>2057</v>
      </c>
      <c r="D21" s="62">
        <v>62</v>
      </c>
      <c r="E21" s="62">
        <v>0</v>
      </c>
      <c r="F21" s="62">
        <v>59</v>
      </c>
      <c r="G21" s="62">
        <v>0</v>
      </c>
      <c r="H21" s="62">
        <v>57</v>
      </c>
      <c r="I21" s="4">
        <f t="shared" si="0"/>
        <v>6036</v>
      </c>
    </row>
    <row r="22" spans="1:9" ht="12.75">
      <c r="A22" s="85" t="str">
        <f>'A-N° Sinies Denun'!A22</f>
        <v>Renta Nacional</v>
      </c>
      <c r="B22" s="212"/>
      <c r="C22" s="212"/>
      <c r="D22" s="212"/>
      <c r="E22" s="212"/>
      <c r="F22" s="212"/>
      <c r="G22" s="212"/>
      <c r="H22" s="212"/>
      <c r="I22" s="4">
        <f t="shared" si="0"/>
        <v>0</v>
      </c>
    </row>
    <row r="23" spans="1:9" s="170" customFormat="1" ht="12.75">
      <c r="A23" s="85" t="str">
        <f>'A-N° Sinies Denun'!A23</f>
        <v>Suramericana</v>
      </c>
      <c r="B23" s="62">
        <v>692796</v>
      </c>
      <c r="C23" s="62">
        <v>189338</v>
      </c>
      <c r="D23" s="62">
        <v>5644</v>
      </c>
      <c r="E23" s="62">
        <v>269</v>
      </c>
      <c r="F23" s="62">
        <v>6474</v>
      </c>
      <c r="G23" s="62">
        <v>335</v>
      </c>
      <c r="H23" s="62">
        <v>332899</v>
      </c>
      <c r="I23" s="4">
        <f t="shared" si="0"/>
        <v>1227755</v>
      </c>
    </row>
    <row r="24" spans="1:9" s="170" customFormat="1" ht="12.75">
      <c r="A24" s="85" t="str">
        <f>'A-N° Sinies Denun'!A24</f>
        <v>Zenit</v>
      </c>
      <c r="B24" s="62">
        <v>159381</v>
      </c>
      <c r="C24" s="62">
        <v>40797</v>
      </c>
      <c r="D24" s="62">
        <v>0</v>
      </c>
      <c r="E24" s="62">
        <v>1843</v>
      </c>
      <c r="F24" s="62">
        <v>2546</v>
      </c>
      <c r="G24" s="62">
        <v>0</v>
      </c>
      <c r="H24" s="62">
        <v>1156</v>
      </c>
      <c r="I24" s="4">
        <f t="shared" si="0"/>
        <v>205723</v>
      </c>
    </row>
    <row r="25" spans="1:9" ht="12.75">
      <c r="A25" s="63"/>
      <c r="B25" s="64"/>
      <c r="C25" s="65"/>
      <c r="D25" s="65"/>
      <c r="E25" s="65"/>
      <c r="F25" s="65"/>
      <c r="G25" s="66"/>
      <c r="H25" s="66"/>
      <c r="I25" s="67"/>
    </row>
    <row r="26" spans="1:9" ht="12.75">
      <c r="A26" s="68" t="s">
        <v>11</v>
      </c>
      <c r="B26" s="5">
        <f aca="true" t="shared" si="1" ref="B26:I26">SUM(B10:B24)</f>
        <v>2391284</v>
      </c>
      <c r="C26" s="5">
        <f t="shared" si="1"/>
        <v>771901</v>
      </c>
      <c r="D26" s="5">
        <f t="shared" si="1"/>
        <v>21839</v>
      </c>
      <c r="E26" s="5">
        <f t="shared" si="1"/>
        <v>17363</v>
      </c>
      <c r="F26" s="5">
        <f t="shared" si="1"/>
        <v>123115</v>
      </c>
      <c r="G26" s="5">
        <f t="shared" si="1"/>
        <v>4452</v>
      </c>
      <c r="H26" s="5">
        <f t="shared" si="1"/>
        <v>364868</v>
      </c>
      <c r="I26" s="5">
        <f t="shared" si="1"/>
        <v>3694822</v>
      </c>
    </row>
    <row r="27" spans="1:9" ht="12.75" customHeight="1">
      <c r="A27" s="69"/>
      <c r="B27" s="70"/>
      <c r="C27" s="71"/>
      <c r="D27" s="71"/>
      <c r="E27" s="71"/>
      <c r="F27" s="71"/>
      <c r="G27" s="72"/>
      <c r="H27" s="73"/>
      <c r="I27" s="74"/>
    </row>
    <row r="28" spans="1:9" ht="12.75">
      <c r="A28" s="50"/>
      <c r="B28" s="50"/>
      <c r="C28" s="50"/>
      <c r="D28" s="50"/>
      <c r="E28" s="50"/>
      <c r="F28" s="50"/>
      <c r="G28" s="50"/>
      <c r="H28" s="50"/>
      <c r="I28" s="50"/>
    </row>
    <row r="29" spans="2:7" ht="12.75">
      <c r="B29" s="212"/>
      <c r="C29" s="212"/>
      <c r="F29" s="212"/>
      <c r="G29" s="62"/>
    </row>
    <row r="30" spans="2:5" ht="12.75">
      <c r="B30" s="212"/>
      <c r="C30" s="212"/>
      <c r="E30" s="62"/>
    </row>
    <row r="31" spans="2:5" ht="12.75">
      <c r="B31" s="212"/>
      <c r="C31" s="212"/>
      <c r="E31" s="62"/>
    </row>
    <row r="32" spans="2:5" ht="12.75">
      <c r="B32" s="212"/>
      <c r="C32" s="212"/>
      <c r="E32" s="62"/>
    </row>
    <row r="34" ht="12.75">
      <c r="B34" s="62"/>
    </row>
    <row r="35" spans="2:8" ht="12.75">
      <c r="B35" s="231"/>
      <c r="C35" s="212"/>
      <c r="D35" s="212"/>
      <c r="E35" s="212"/>
      <c r="F35" s="212"/>
      <c r="G35" s="212"/>
      <c r="H35" s="212"/>
    </row>
    <row r="36" spans="2:8" ht="12.75">
      <c r="B36" s="62"/>
      <c r="C36" s="62"/>
      <c r="D36" s="62"/>
      <c r="E36" s="62"/>
      <c r="F36" s="62"/>
      <c r="G36" s="62"/>
      <c r="H36" s="62"/>
    </row>
    <row r="37" ht="12.75">
      <c r="B37" s="62"/>
    </row>
    <row r="38" ht="12.75">
      <c r="B38" s="62"/>
    </row>
    <row r="39" ht="12.75">
      <c r="B39" s="62"/>
    </row>
    <row r="40" ht="12.75">
      <c r="B40" s="62"/>
    </row>
    <row r="41" ht="12.75">
      <c r="B41" s="62"/>
    </row>
    <row r="42" ht="12.75">
      <c r="B42" s="62"/>
    </row>
    <row r="43" ht="12.75">
      <c r="B43" s="62"/>
    </row>
    <row r="44" ht="12.75">
      <c r="B44" s="62"/>
    </row>
    <row r="45" ht="12.75">
      <c r="B45" s="62"/>
    </row>
    <row r="46" ht="12.75">
      <c r="B46" s="6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L48"/>
  <sheetViews>
    <sheetView zoomScalePageLayoutView="0" workbookViewId="0" topLeftCell="J10">
      <selection activeCell="J1" sqref="J1:T16384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  <col min="10" max="10" width="38.28125" style="0" bestFit="1" customWidth="1"/>
    <col min="11" max="11" width="12.421875" style="0" customWidth="1"/>
  </cols>
  <sheetData>
    <row r="3" ht="12.75">
      <c r="A3" s="88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31 de marzo de 2019, montos expresados en miles de pesos de marzo de 2019)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6"/>
      <c r="B7" s="53"/>
      <c r="C7" s="54"/>
      <c r="D7" s="54"/>
      <c r="E7" s="54"/>
      <c r="F7" s="54"/>
      <c r="G7" s="54"/>
      <c r="H7" s="54"/>
      <c r="I7" s="55"/>
    </row>
    <row r="8" spans="1:12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  <c r="J8" s="218"/>
      <c r="L8" s="218"/>
    </row>
    <row r="9" spans="1:9" ht="12.75">
      <c r="A9" s="78"/>
      <c r="B9" s="60"/>
      <c r="C9" s="60"/>
      <c r="D9" s="60"/>
      <c r="E9" s="60"/>
      <c r="F9" s="60"/>
      <c r="G9" s="60"/>
      <c r="H9" s="60"/>
      <c r="I9" s="61"/>
    </row>
    <row r="10" spans="1:12" ht="12.75">
      <c r="A10" s="84" t="str">
        <f>'F-N° Seg Contrat'!A10</f>
        <v>AIG</v>
      </c>
      <c r="B10" s="229"/>
      <c r="C10" s="229"/>
      <c r="D10" s="229"/>
      <c r="E10" s="229"/>
      <c r="F10" s="229"/>
      <c r="G10" s="229"/>
      <c r="H10" s="229"/>
      <c r="I10" s="4">
        <f aca="true" t="shared" si="0" ref="I10:I16">SUM(B10:H10)</f>
        <v>0</v>
      </c>
      <c r="J10" s="168"/>
      <c r="L10" s="168"/>
    </row>
    <row r="11" spans="1:12" ht="12.75">
      <c r="A11" s="84" t="str">
        <f>'F-N° Seg Contrat'!A11</f>
        <v>Bci</v>
      </c>
      <c r="B11" s="168">
        <v>2483594</v>
      </c>
      <c r="C11" s="168">
        <v>1239515</v>
      </c>
      <c r="D11" s="168">
        <v>81947</v>
      </c>
      <c r="E11" s="168">
        <v>176157</v>
      </c>
      <c r="F11" s="168">
        <v>932515</v>
      </c>
      <c r="G11" s="168">
        <v>57412</v>
      </c>
      <c r="H11" s="168">
        <v>51728</v>
      </c>
      <c r="I11" s="4">
        <f t="shared" si="0"/>
        <v>5022868</v>
      </c>
      <c r="J11" s="168"/>
      <c r="L11" s="168"/>
    </row>
    <row r="12" spans="1:12" ht="12.75">
      <c r="A12" s="84" t="str">
        <f>'F-N° Seg Contrat'!A12</f>
        <v>BNP PARIBAS CARDIF</v>
      </c>
      <c r="B12" s="168">
        <v>922329</v>
      </c>
      <c r="C12" s="168">
        <v>86460</v>
      </c>
      <c r="D12" s="168">
        <v>0</v>
      </c>
      <c r="E12" s="168">
        <v>0</v>
      </c>
      <c r="F12" s="168">
        <v>55271</v>
      </c>
      <c r="G12" s="168">
        <v>0</v>
      </c>
      <c r="H12" s="168">
        <v>1552</v>
      </c>
      <c r="I12" s="4">
        <f t="shared" si="0"/>
        <v>1065612</v>
      </c>
      <c r="J12" s="168"/>
      <c r="L12" s="168"/>
    </row>
    <row r="13" spans="1:12" ht="12.75">
      <c r="A13" s="84" t="str">
        <f>'F-N° Seg Contrat'!A13</f>
        <v>Bupa</v>
      </c>
      <c r="B13" s="212"/>
      <c r="C13" s="212"/>
      <c r="D13" s="212"/>
      <c r="E13" s="212"/>
      <c r="F13" s="212"/>
      <c r="G13" s="212"/>
      <c r="H13" s="212"/>
      <c r="I13" s="4">
        <f t="shared" si="0"/>
        <v>0</v>
      </c>
      <c r="J13" s="168"/>
      <c r="L13" s="168"/>
    </row>
    <row r="14" spans="1:12" ht="12.75">
      <c r="A14" s="84" t="str">
        <f>'F-N° Seg Contrat'!A14</f>
        <v>Chilena Consolidada</v>
      </c>
      <c r="B14" s="168">
        <v>12283</v>
      </c>
      <c r="C14" s="168">
        <v>5493</v>
      </c>
      <c r="D14" s="168">
        <v>0</v>
      </c>
      <c r="E14" s="168">
        <v>0</v>
      </c>
      <c r="F14" s="168">
        <v>1569</v>
      </c>
      <c r="G14" s="168">
        <v>0</v>
      </c>
      <c r="H14" s="168">
        <v>466</v>
      </c>
      <c r="I14" s="4">
        <f t="shared" si="0"/>
        <v>19811</v>
      </c>
      <c r="J14" s="168"/>
      <c r="L14" s="168"/>
    </row>
    <row r="15" spans="1:12" ht="12.75">
      <c r="A15" s="84" t="str">
        <f>'F-N° Seg Contrat'!A15</f>
        <v>Chubb</v>
      </c>
      <c r="B15" s="168">
        <v>0</v>
      </c>
      <c r="C15" s="168">
        <v>0</v>
      </c>
      <c r="D15" s="168">
        <v>0</v>
      </c>
      <c r="E15" s="168">
        <v>56112</v>
      </c>
      <c r="F15" s="168">
        <v>0</v>
      </c>
      <c r="G15" s="168">
        <v>0</v>
      </c>
      <c r="H15" s="168">
        <v>0</v>
      </c>
      <c r="I15" s="4">
        <f t="shared" si="0"/>
        <v>56112</v>
      </c>
      <c r="J15" s="168"/>
      <c r="L15" s="168"/>
    </row>
    <row r="16" spans="1:12" ht="12.75">
      <c r="A16" s="84" t="str">
        <f>'F-N° Seg Contrat'!A16</f>
        <v>Consorcio Nacional</v>
      </c>
      <c r="B16" s="168">
        <v>1500980</v>
      </c>
      <c r="C16" s="168">
        <v>398601</v>
      </c>
      <c r="D16" s="168">
        <v>31702</v>
      </c>
      <c r="E16" s="168">
        <v>19289</v>
      </c>
      <c r="F16" s="168">
        <v>222588</v>
      </c>
      <c r="G16" s="168">
        <v>6124</v>
      </c>
      <c r="H16" s="168">
        <v>16876</v>
      </c>
      <c r="I16" s="4">
        <f t="shared" si="0"/>
        <v>2196160</v>
      </c>
      <c r="J16" s="168"/>
      <c r="L16" s="168"/>
    </row>
    <row r="17" spans="1:12" ht="12.75">
      <c r="A17" s="84" t="str">
        <f>'F-N° Seg Contrat'!A17</f>
        <v>HDI</v>
      </c>
      <c r="B17" s="168">
        <v>2580601</v>
      </c>
      <c r="C17" s="168">
        <v>1765896</v>
      </c>
      <c r="D17" s="168">
        <v>83894</v>
      </c>
      <c r="E17" s="168">
        <v>77419</v>
      </c>
      <c r="F17" s="168">
        <v>1372319</v>
      </c>
      <c r="G17" s="168">
        <v>0</v>
      </c>
      <c r="H17" s="168">
        <v>41573</v>
      </c>
      <c r="I17" s="4">
        <f aca="true" t="shared" si="1" ref="I17:I24">SUM(B17:H17)</f>
        <v>5921702</v>
      </c>
      <c r="J17" s="168"/>
      <c r="L17" s="168"/>
    </row>
    <row r="18" spans="1:12" ht="12.75">
      <c r="A18" s="84" t="str">
        <f>'F-N° Seg Contrat'!A18</f>
        <v>Liberty</v>
      </c>
      <c r="B18" s="168">
        <v>432181</v>
      </c>
      <c r="C18" s="168">
        <v>504303</v>
      </c>
      <c r="D18" s="168">
        <v>97640</v>
      </c>
      <c r="E18" s="168">
        <v>94034</v>
      </c>
      <c r="F18" s="168">
        <v>89850</v>
      </c>
      <c r="G18" s="168">
        <v>28592</v>
      </c>
      <c r="H18" s="168">
        <v>83073</v>
      </c>
      <c r="I18" s="4">
        <f t="shared" si="1"/>
        <v>1329673</v>
      </c>
      <c r="J18" s="168"/>
      <c r="L18" s="168"/>
    </row>
    <row r="19" spans="1:12" ht="12.75">
      <c r="A19" s="84" t="str">
        <f>'F-N° Seg Contrat'!A19</f>
        <v>Mapfre</v>
      </c>
      <c r="B19" s="168">
        <v>844928</v>
      </c>
      <c r="C19" s="168">
        <v>520255</v>
      </c>
      <c r="D19" s="168">
        <v>60433</v>
      </c>
      <c r="E19" s="168">
        <v>33276</v>
      </c>
      <c r="F19" s="168">
        <v>929438</v>
      </c>
      <c r="G19" s="168">
        <v>7599</v>
      </c>
      <c r="H19" s="168">
        <v>28796</v>
      </c>
      <c r="I19" s="4">
        <f t="shared" si="1"/>
        <v>2424725</v>
      </c>
      <c r="J19" s="168"/>
      <c r="L19" s="168"/>
    </row>
    <row r="20" spans="1:12" ht="12.75">
      <c r="A20" s="84" t="str">
        <f>'F-N° Seg Contrat'!A20</f>
        <v>Mutual de Seguros</v>
      </c>
      <c r="B20" s="168">
        <v>384751</v>
      </c>
      <c r="C20" s="168">
        <v>119327</v>
      </c>
      <c r="D20" s="168">
        <v>0</v>
      </c>
      <c r="E20" s="168">
        <v>0</v>
      </c>
      <c r="F20" s="168">
        <v>67245</v>
      </c>
      <c r="G20" s="168">
        <v>0</v>
      </c>
      <c r="H20" s="168">
        <v>18838</v>
      </c>
      <c r="I20" s="4">
        <f t="shared" si="1"/>
        <v>590161</v>
      </c>
      <c r="J20" s="168"/>
      <c r="L20" s="168"/>
    </row>
    <row r="21" spans="1:12" ht="12.75">
      <c r="A21" s="84" t="str">
        <f>'F-N° Seg Contrat'!A21</f>
        <v>Porvenir</v>
      </c>
      <c r="B21" s="168">
        <v>28334</v>
      </c>
      <c r="C21" s="168">
        <v>18211</v>
      </c>
      <c r="D21" s="168">
        <v>1270</v>
      </c>
      <c r="E21" s="168">
        <v>0</v>
      </c>
      <c r="F21" s="168">
        <v>2043</v>
      </c>
      <c r="G21" s="168">
        <v>0</v>
      </c>
      <c r="H21" s="168">
        <v>722</v>
      </c>
      <c r="I21" s="4">
        <f t="shared" si="1"/>
        <v>50580</v>
      </c>
      <c r="J21" s="168"/>
      <c r="L21" s="168"/>
    </row>
    <row r="22" spans="1:12" ht="12.75">
      <c r="A22" s="84" t="str">
        <f>'F-N° Seg Contrat'!A22</f>
        <v>Renta Nacional</v>
      </c>
      <c r="B22" s="212"/>
      <c r="C22" s="212"/>
      <c r="D22" s="212"/>
      <c r="E22" s="212"/>
      <c r="F22" s="212"/>
      <c r="G22" s="212"/>
      <c r="H22" s="212"/>
      <c r="I22" s="4">
        <f>SUM(B22:H22)</f>
        <v>0</v>
      </c>
      <c r="J22" s="168"/>
      <c r="L22" s="168"/>
    </row>
    <row r="23" spans="1:12" s="171" customFormat="1" ht="12.75">
      <c r="A23" s="84" t="str">
        <f>'F-N° Seg Contrat'!A23</f>
        <v>Suramericana</v>
      </c>
      <c r="B23" s="168">
        <v>3354084</v>
      </c>
      <c r="C23" s="168">
        <v>1367648</v>
      </c>
      <c r="D23" s="168">
        <v>102519</v>
      </c>
      <c r="E23" s="168">
        <v>4923</v>
      </c>
      <c r="F23" s="168">
        <v>197945</v>
      </c>
      <c r="G23" s="168">
        <v>6202</v>
      </c>
      <c r="H23" s="168">
        <v>1691055</v>
      </c>
      <c r="I23" s="4">
        <f t="shared" si="1"/>
        <v>6724376</v>
      </c>
      <c r="J23" s="180"/>
      <c r="L23" s="180"/>
    </row>
    <row r="24" spans="1:12" s="171" customFormat="1" ht="14.25">
      <c r="A24" s="84" t="str">
        <f>'F-N° Seg Contrat'!A24</f>
        <v>Zenit</v>
      </c>
      <c r="B24" s="168">
        <v>836722</v>
      </c>
      <c r="C24" s="168">
        <v>341749</v>
      </c>
      <c r="D24" s="168">
        <v>0</v>
      </c>
      <c r="E24" s="168">
        <v>25858</v>
      </c>
      <c r="F24" s="168">
        <v>88919</v>
      </c>
      <c r="G24" s="168">
        <v>0</v>
      </c>
      <c r="H24" s="168">
        <v>4714</v>
      </c>
      <c r="I24" s="4">
        <f t="shared" si="1"/>
        <v>1297962</v>
      </c>
      <c r="J24" s="180"/>
      <c r="K24" s="178"/>
      <c r="L24" s="180"/>
    </row>
    <row r="25" spans="1:12" ht="14.25">
      <c r="A25" s="63"/>
      <c r="B25" s="175"/>
      <c r="C25" s="176"/>
      <c r="D25" s="176"/>
      <c r="E25" s="176"/>
      <c r="F25" s="176"/>
      <c r="G25" s="82"/>
      <c r="H25" s="82"/>
      <c r="I25" s="177"/>
      <c r="K25" s="179"/>
      <c r="L25" s="168"/>
    </row>
    <row r="26" spans="1:12" ht="14.25">
      <c r="A26" s="68" t="s">
        <v>11</v>
      </c>
      <c r="B26" s="5">
        <f aca="true" t="shared" si="2" ref="B26:J26">SUM(B10:B24)</f>
        <v>13380787</v>
      </c>
      <c r="C26" s="6">
        <f t="shared" si="2"/>
        <v>6367458</v>
      </c>
      <c r="D26" s="6">
        <f t="shared" si="2"/>
        <v>459405</v>
      </c>
      <c r="E26" s="6">
        <f t="shared" si="2"/>
        <v>487068</v>
      </c>
      <c r="F26" s="6">
        <f t="shared" si="2"/>
        <v>3959702</v>
      </c>
      <c r="G26" s="7">
        <f t="shared" si="2"/>
        <v>105929</v>
      </c>
      <c r="H26" s="7">
        <f t="shared" si="2"/>
        <v>1939393</v>
      </c>
      <c r="I26" s="8">
        <f t="shared" si="2"/>
        <v>26699742</v>
      </c>
      <c r="J26" s="168"/>
      <c r="K26" s="179"/>
      <c r="L26" s="168"/>
    </row>
    <row r="27" spans="1:11" ht="14.25">
      <c r="A27" s="79"/>
      <c r="B27" s="80"/>
      <c r="C27" s="71"/>
      <c r="D27" s="71"/>
      <c r="E27" s="71"/>
      <c r="F27" s="71"/>
      <c r="G27" s="72"/>
      <c r="H27" s="72"/>
      <c r="I27" s="81"/>
      <c r="K27" s="178"/>
    </row>
    <row r="28" ht="14.25">
      <c r="K28" s="179"/>
    </row>
    <row r="31" spans="2:7" ht="12.75">
      <c r="B31" s="168"/>
      <c r="C31" s="168"/>
      <c r="D31" s="168"/>
      <c r="E31" s="168"/>
      <c r="F31" s="168"/>
      <c r="G31" s="168"/>
    </row>
    <row r="32" spans="2:7" ht="12.75">
      <c r="B32" s="168"/>
      <c r="C32" s="168"/>
      <c r="D32" s="168"/>
      <c r="E32" s="168"/>
      <c r="F32" s="168"/>
      <c r="G32" s="168"/>
    </row>
    <row r="33" spans="2:7" ht="12.75">
      <c r="B33" s="168"/>
      <c r="C33" s="168"/>
      <c r="D33" s="168"/>
      <c r="E33" s="168"/>
      <c r="F33" s="168"/>
      <c r="G33" s="168"/>
    </row>
    <row r="34" spans="2:7" ht="12.75">
      <c r="B34" s="168"/>
      <c r="C34" s="168"/>
      <c r="D34" s="168"/>
      <c r="E34" s="168"/>
      <c r="F34" s="168"/>
      <c r="G34" s="168"/>
    </row>
    <row r="35" spans="2:7" ht="12.75">
      <c r="B35" s="168"/>
      <c r="C35" s="168"/>
      <c r="D35" s="168"/>
      <c r="E35" s="168"/>
      <c r="F35" s="168"/>
      <c r="G35" s="168"/>
    </row>
    <row r="36" spans="2:7" ht="12.75">
      <c r="B36" s="168"/>
      <c r="C36" s="168"/>
      <c r="D36" s="168"/>
      <c r="E36" s="168"/>
      <c r="F36" s="168"/>
      <c r="G36" s="168"/>
    </row>
    <row r="37" spans="2:7" ht="12.75">
      <c r="B37" s="168"/>
      <c r="C37" s="168"/>
      <c r="D37" s="168"/>
      <c r="E37" s="168"/>
      <c r="F37" s="168"/>
      <c r="G37" s="168"/>
    </row>
    <row r="38" spans="2:7" ht="12.75">
      <c r="B38" s="168"/>
      <c r="C38" s="168"/>
      <c r="D38" s="168"/>
      <c r="E38" s="168"/>
      <c r="F38" s="168"/>
      <c r="G38" s="168"/>
    </row>
    <row r="39" spans="2:7" ht="12.75">
      <c r="B39" s="168"/>
      <c r="C39" s="168"/>
      <c r="D39" s="168"/>
      <c r="E39" s="168"/>
      <c r="F39" s="168"/>
      <c r="G39" s="168"/>
    </row>
    <row r="40" spans="2:7" ht="12.75">
      <c r="B40" s="168"/>
      <c r="C40" s="168"/>
      <c r="D40" s="168"/>
      <c r="E40" s="168"/>
      <c r="F40" s="168"/>
      <c r="G40" s="168"/>
    </row>
    <row r="41" spans="2:7" ht="12.75">
      <c r="B41" s="168"/>
      <c r="C41" s="168"/>
      <c r="D41" s="168"/>
      <c r="E41" s="168"/>
      <c r="F41" s="168"/>
      <c r="G41" s="168"/>
    </row>
    <row r="42" spans="2:7" ht="12.75">
      <c r="B42" s="168"/>
      <c r="C42" s="168"/>
      <c r="D42" s="168"/>
      <c r="E42" s="168"/>
      <c r="F42" s="168"/>
      <c r="G42" s="168"/>
    </row>
    <row r="43" spans="2:7" ht="12.75">
      <c r="B43" s="168"/>
      <c r="C43" s="168"/>
      <c r="D43" s="168"/>
      <c r="E43" s="168"/>
      <c r="F43" s="168"/>
      <c r="G43" s="168"/>
    </row>
    <row r="44" spans="2:7" ht="12.75">
      <c r="B44" s="168"/>
      <c r="C44" s="168"/>
      <c r="D44" s="168"/>
      <c r="E44" s="168"/>
      <c r="F44" s="168"/>
      <c r="G44" s="168"/>
    </row>
    <row r="45" spans="2:7" ht="12.75">
      <c r="B45" s="168"/>
      <c r="C45" s="168"/>
      <c r="D45" s="168"/>
      <c r="E45" s="168"/>
      <c r="F45" s="168"/>
      <c r="G45" s="168"/>
    </row>
    <row r="46" spans="2:7" ht="12.75">
      <c r="B46" s="168"/>
      <c r="C46" s="168"/>
      <c r="D46" s="168"/>
      <c r="E46" s="168"/>
      <c r="F46" s="168"/>
      <c r="G46" s="168"/>
    </row>
    <row r="47" spans="2:7" ht="12.75">
      <c r="B47" s="168"/>
      <c r="C47" s="168"/>
      <c r="D47" s="168"/>
      <c r="E47" s="168"/>
      <c r="F47" s="168"/>
      <c r="G47" s="168"/>
    </row>
    <row r="48" spans="2:7" ht="12.75">
      <c r="B48" s="168"/>
      <c r="C48" s="168"/>
      <c r="D48" s="168"/>
      <c r="E48" s="168"/>
      <c r="F48" s="168"/>
      <c r="G48" s="16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8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2" t="s">
        <v>98</v>
      </c>
      <c r="B6" s="186"/>
      <c r="C6" s="187"/>
      <c r="D6" s="187"/>
      <c r="E6" s="187"/>
      <c r="F6" s="187"/>
      <c r="G6" s="187"/>
      <c r="H6" s="187"/>
      <c r="I6" s="187"/>
    </row>
    <row r="7" spans="1:9" ht="12.75">
      <c r="A7" s="185"/>
      <c r="B7" s="51"/>
      <c r="C7" s="50"/>
      <c r="D7" s="50"/>
      <c r="E7" s="50"/>
      <c r="F7" s="50"/>
      <c r="G7" s="50"/>
      <c r="H7" s="50"/>
      <c r="I7" s="189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0" t="s">
        <v>84</v>
      </c>
    </row>
    <row r="9" spans="1:9" ht="12.75">
      <c r="A9" s="188"/>
      <c r="B9" s="187"/>
      <c r="C9" s="187"/>
      <c r="D9" s="187"/>
      <c r="E9" s="187"/>
      <c r="F9" s="187"/>
      <c r="G9" s="187"/>
      <c r="H9" s="187"/>
      <c r="I9" s="191"/>
    </row>
    <row r="10" spans="1:9" ht="12.75">
      <c r="A10" s="84" t="str">
        <f>'F-N° Seg Contrat'!A10</f>
        <v>AIG</v>
      </c>
      <c r="B10" s="172" t="str">
        <f>IF('F-N° Seg Contrat'!B10=0,"   ---",'G-Prima Tot x Tip V'!B10/'F-N° Seg Contrat'!B10*1000)</f>
        <v>   ---</v>
      </c>
      <c r="C10" s="172" t="str">
        <f>IF('F-N° Seg Contrat'!C10=0,"   ---",'G-Prima Tot x Tip V'!C10/'F-N° Seg Contrat'!C10*1000)</f>
        <v>   ---</v>
      </c>
      <c r="D10" s="172" t="str">
        <f>IF('F-N° Seg Contrat'!D10=0,"   ---",'G-Prima Tot x Tip V'!D10/'F-N° Seg Contrat'!D10*1000)</f>
        <v>   ---</v>
      </c>
      <c r="E10" s="172" t="str">
        <f>IF('F-N° Seg Contrat'!E10=0,"   ---",'G-Prima Tot x Tip V'!E10/'F-N° Seg Contrat'!E10*1000)</f>
        <v>   ---</v>
      </c>
      <c r="F10" s="172" t="str">
        <f>IF('F-N° Seg Contrat'!F10=0,"   ---",'G-Prima Tot x Tip V'!F10/'F-N° Seg Contrat'!F10*1000)</f>
        <v>   ---</v>
      </c>
      <c r="G10" s="172" t="str">
        <f>IF('F-N° Seg Contrat'!G10=0,"   ---",'G-Prima Tot x Tip V'!G10/'F-N° Seg Contrat'!G10*1000)</f>
        <v>   ---</v>
      </c>
      <c r="H10" s="172" t="str">
        <f>IF('F-N° Seg Contrat'!H10=0,"   ---",'G-Prima Tot x Tip V'!H10/'F-N° Seg Contrat'!H10*1000)</f>
        <v>   ---</v>
      </c>
      <c r="I10" s="181" t="str">
        <f>IF('F-N° Seg Contrat'!I10=0,"   ---",'G-Prima Tot x Tip V'!I10/'F-N° Seg Contrat'!I10*1000)</f>
        <v>   ---</v>
      </c>
    </row>
    <row r="11" spans="1:9" ht="12.75">
      <c r="A11" s="84" t="str">
        <f>'F-N° Seg Contrat'!A11</f>
        <v>Bci</v>
      </c>
      <c r="B11" s="172">
        <f>IF('F-N° Seg Contrat'!B11=0,"   ---",'G-Prima Tot x Tip V'!B11/'F-N° Seg Contrat'!B11*1000)</f>
        <v>6317.937838016596</v>
      </c>
      <c r="C11" s="172">
        <f>IF('F-N° Seg Contrat'!C11=0,"   ---",'G-Prima Tot x Tip V'!C11/'F-N° Seg Contrat'!C11*1000)</f>
        <v>9757.34842640553</v>
      </c>
      <c r="D11" s="172">
        <f>IF('F-N° Seg Contrat'!D11=0,"   ---",'G-Prima Tot x Tip V'!D11/'F-N° Seg Contrat'!D11*1000)</f>
        <v>36179.69094922737</v>
      </c>
      <c r="E11" s="172">
        <f>IF('F-N° Seg Contrat'!E11=0,"   ---",'G-Prima Tot x Tip V'!E11/'F-N° Seg Contrat'!E11*1000)</f>
        <v>37769.51114922813</v>
      </c>
      <c r="F11" s="172">
        <f>IF('F-N° Seg Contrat'!F11=0,"   ---",'G-Prima Tot x Tip V'!F11/'F-N° Seg Contrat'!F11*1000)</f>
        <v>35751.83069432197</v>
      </c>
      <c r="G11" s="172">
        <f>IF('F-N° Seg Contrat'!G11=0,"   ---",'G-Prima Tot x Tip V'!G11/'F-N° Seg Contrat'!G11*1000)</f>
        <v>31441.401971522453</v>
      </c>
      <c r="H11" s="172">
        <f>IF('F-N° Seg Contrat'!H11=0,"   ---",'G-Prima Tot x Tip V'!H11/'F-N° Seg Contrat'!H11*1000)</f>
        <v>8930.939226519336</v>
      </c>
      <c r="I11" s="181">
        <f>IF('F-N° Seg Contrat'!I11=0,"   ---",'G-Prima Tot x Tip V'!I11/'F-N° Seg Contrat'!I11*1000)</f>
        <v>8957.15503436371</v>
      </c>
    </row>
    <row r="12" spans="1:9" ht="12.75">
      <c r="A12" s="84" t="str">
        <f>'F-N° Seg Contrat'!A12</f>
        <v>BNP PARIBAS CARDIF</v>
      </c>
      <c r="B12" s="172">
        <f>IF('F-N° Seg Contrat'!B12=0,"   ---",'G-Prima Tot x Tip V'!B12/'F-N° Seg Contrat'!B12*1000)</f>
        <v>4491.453699014375</v>
      </c>
      <c r="C12" s="172">
        <f>IF('F-N° Seg Contrat'!C12=0,"   ---",'G-Prima Tot x Tip V'!C12/'F-N° Seg Contrat'!C12*1000)</f>
        <v>7954.001839926403</v>
      </c>
      <c r="D12" s="172" t="str">
        <f>IF('F-N° Seg Contrat'!D12=0,"   ---",'G-Prima Tot x Tip V'!D12/'F-N° Seg Contrat'!D12*1000)</f>
        <v>   ---</v>
      </c>
      <c r="E12" s="172" t="str">
        <f>IF('F-N° Seg Contrat'!E12=0,"   ---",'G-Prima Tot x Tip V'!E12/'F-N° Seg Contrat'!E12*1000)</f>
        <v>   ---</v>
      </c>
      <c r="F12" s="172">
        <f>IF('F-N° Seg Contrat'!F12=0,"   ---",'G-Prima Tot x Tip V'!F12/'F-N° Seg Contrat'!F12*1000)</f>
        <v>32782.32502965599</v>
      </c>
      <c r="G12" s="172" t="str">
        <f>IF('F-N° Seg Contrat'!G12=0,"   ---",'G-Prima Tot x Tip V'!G12/'F-N° Seg Contrat'!G12*1000)</f>
        <v>   ---</v>
      </c>
      <c r="H12" s="172">
        <f>IF('F-N° Seg Contrat'!H12=0,"   ---",'G-Prima Tot x Tip V'!H12/'F-N° Seg Contrat'!H12*1000)</f>
        <v>3704.057279236277</v>
      </c>
      <c r="I12" s="181">
        <f>IF('F-N° Seg Contrat'!I12=0,"   ---",'G-Prima Tot x Tip V'!I12/'F-N° Seg Contrat'!I12*1000)</f>
        <v>4880.807229522688</v>
      </c>
    </row>
    <row r="13" spans="1:9" ht="12.75">
      <c r="A13" s="84" t="str">
        <f>'F-N° Seg Contrat'!A13</f>
        <v>Bupa</v>
      </c>
      <c r="B13" s="172" t="str">
        <f>IF('F-N° Seg Contrat'!B13=0,"   ---",'G-Prima Tot x Tip V'!B13/'F-N° Seg Contrat'!B13*1000)</f>
        <v>   ---</v>
      </c>
      <c r="C13" s="172" t="str">
        <f>IF('F-N° Seg Contrat'!C13=0,"   ---",'G-Prima Tot x Tip V'!C13/'F-N° Seg Contrat'!C13*1000)</f>
        <v>   ---</v>
      </c>
      <c r="D13" s="172" t="str">
        <f>IF('F-N° Seg Contrat'!D13=0,"   ---",'G-Prima Tot x Tip V'!D13/'F-N° Seg Contrat'!D13*1000)</f>
        <v>   ---</v>
      </c>
      <c r="E13" s="172" t="str">
        <f>IF('F-N° Seg Contrat'!E13=0,"   ---",'G-Prima Tot x Tip V'!E13/'F-N° Seg Contrat'!E13*1000)</f>
        <v>   ---</v>
      </c>
      <c r="F13" s="172" t="str">
        <f>IF('F-N° Seg Contrat'!F13=0,"   ---",'G-Prima Tot x Tip V'!F13/'F-N° Seg Contrat'!F13*1000)</f>
        <v>   ---</v>
      </c>
      <c r="G13" s="172" t="str">
        <f>IF('F-N° Seg Contrat'!G13=0,"   ---",'G-Prima Tot x Tip V'!G13/'F-N° Seg Contrat'!G13*1000)</f>
        <v>   ---</v>
      </c>
      <c r="H13" s="172" t="str">
        <f>IF('F-N° Seg Contrat'!H13=0,"   ---",'G-Prima Tot x Tip V'!H13/'F-N° Seg Contrat'!H13*1000)</f>
        <v>   ---</v>
      </c>
      <c r="I13" s="181" t="str">
        <f>IF('F-N° Seg Contrat'!I13=0,"   ---",'G-Prima Tot x Tip V'!I13/'F-N° Seg Contrat'!I13*1000)</f>
        <v>   ---</v>
      </c>
    </row>
    <row r="14" spans="1:9" ht="12.75">
      <c r="A14" s="84" t="str">
        <f>'F-N° Seg Contrat'!A14</f>
        <v>Chilena Consolidada</v>
      </c>
      <c r="B14" s="172">
        <f>IF('F-N° Seg Contrat'!B14=0,"   ---",'G-Prima Tot x Tip V'!B14/'F-N° Seg Contrat'!B14*1000)</f>
        <v>6147.647647647647</v>
      </c>
      <c r="C14" s="172">
        <f>IF('F-N° Seg Contrat'!C14=0,"   ---",'G-Prima Tot x Tip V'!C14/'F-N° Seg Contrat'!C14*1000)</f>
        <v>8007.288629737609</v>
      </c>
      <c r="D14" s="172" t="str">
        <f>IF('F-N° Seg Contrat'!D14=0,"   ---",'G-Prima Tot x Tip V'!D14/'F-N° Seg Contrat'!D14*1000)</f>
        <v>   ---</v>
      </c>
      <c r="E14" s="172" t="str">
        <f>IF('F-N° Seg Contrat'!E14=0,"   ---",'G-Prima Tot x Tip V'!E14/'F-N° Seg Contrat'!E14*1000)</f>
        <v>   ---</v>
      </c>
      <c r="F14" s="172">
        <f>IF('F-N° Seg Contrat'!F14=0,"   ---",'G-Prima Tot x Tip V'!F14/'F-N° Seg Contrat'!F14*1000)</f>
        <v>39225</v>
      </c>
      <c r="G14" s="172" t="str">
        <f>IF('F-N° Seg Contrat'!G14=0,"   ---",'G-Prima Tot x Tip V'!G14/'F-N° Seg Contrat'!G14*1000)</f>
        <v>   ---</v>
      </c>
      <c r="H14" s="172">
        <f>IF('F-N° Seg Contrat'!H14=0,"   ---",'G-Prima Tot x Tip V'!H14/'F-N° Seg Contrat'!H14*1000)</f>
        <v>6563.380281690141</v>
      </c>
      <c r="I14" s="181">
        <f>IF('F-N° Seg Contrat'!I14=0,"   ---",'G-Prima Tot x Tip V'!I14/'F-N° Seg Contrat'!I14*1000)</f>
        <v>7088.014311270125</v>
      </c>
    </row>
    <row r="15" spans="1:9" ht="12.75">
      <c r="A15" s="84" t="str">
        <f>'F-N° Seg Contrat'!A15</f>
        <v>Chubb</v>
      </c>
      <c r="B15" s="172" t="str">
        <f>IF('F-N° Seg Contrat'!B15=0,"   ---",'G-Prima Tot x Tip V'!B15/'F-N° Seg Contrat'!B15*1000)</f>
        <v>   ---</v>
      </c>
      <c r="C15" s="172" t="str">
        <f>IF('F-N° Seg Contrat'!C15=0,"   ---",'G-Prima Tot x Tip V'!C15/'F-N° Seg Contrat'!C15*1000)</f>
        <v>   ---</v>
      </c>
      <c r="D15" s="172" t="str">
        <f>IF('F-N° Seg Contrat'!D15=0,"   ---",'G-Prima Tot x Tip V'!D15/'F-N° Seg Contrat'!D15*1000)</f>
        <v>   ---</v>
      </c>
      <c r="E15" s="172">
        <f>IF('F-N° Seg Contrat'!E15=0,"   ---",'G-Prima Tot x Tip V'!E15/'F-N° Seg Contrat'!E15*1000)</f>
        <v>140280</v>
      </c>
      <c r="F15" s="172" t="str">
        <f>IF('F-N° Seg Contrat'!F15=0,"   ---",'G-Prima Tot x Tip V'!F15/'F-N° Seg Contrat'!F15*1000)</f>
        <v>   ---</v>
      </c>
      <c r="G15" s="172" t="str">
        <f>IF('F-N° Seg Contrat'!G15=0,"   ---",'G-Prima Tot x Tip V'!G15/'F-N° Seg Contrat'!G15*1000)</f>
        <v>   ---</v>
      </c>
      <c r="H15" s="172" t="str">
        <f>IF('F-N° Seg Contrat'!H15=0,"   ---",'G-Prima Tot x Tip V'!H15/'F-N° Seg Contrat'!H15*1000)</f>
        <v>   ---</v>
      </c>
      <c r="I15" s="181">
        <f>IF('F-N° Seg Contrat'!I15=0,"   ---",'G-Prima Tot x Tip V'!I15/'F-N° Seg Contrat'!I15*1000)</f>
        <v>140280</v>
      </c>
    </row>
    <row r="16" spans="1:9" ht="12.75">
      <c r="A16" s="84" t="str">
        <f>'F-N° Seg Contrat'!A16</f>
        <v>Consorcio Nacional</v>
      </c>
      <c r="B16" s="172">
        <f>IF('F-N° Seg Contrat'!B16=0,"   ---",'G-Prima Tot x Tip V'!B16/'F-N° Seg Contrat'!B16*1000)</f>
        <v>5485.035629453682</v>
      </c>
      <c r="C16" s="172">
        <f>IF('F-N° Seg Contrat'!C16=0,"   ---",'G-Prima Tot x Tip V'!C16/'F-N° Seg Contrat'!C16*1000)</f>
        <v>8365.710328037443</v>
      </c>
      <c r="D16" s="172">
        <f>IF('F-N° Seg Contrat'!D16=0,"   ---",'G-Prima Tot x Tip V'!D16/'F-N° Seg Contrat'!D16*1000)</f>
        <v>20953.073364177133</v>
      </c>
      <c r="E16" s="172">
        <f>IF('F-N° Seg Contrat'!E16=0,"   ---",'G-Prima Tot x Tip V'!E16/'F-N° Seg Contrat'!E16*1000)</f>
        <v>24324.08575031526</v>
      </c>
      <c r="F16" s="172">
        <f>IF('F-N° Seg Contrat'!F16=0,"   ---",'G-Prima Tot x Tip V'!F16/'F-N° Seg Contrat'!F16*1000)</f>
        <v>34387.14660899119</v>
      </c>
      <c r="G16" s="172">
        <f>IF('F-N° Seg Contrat'!G16=0,"   ---",'G-Prima Tot x Tip V'!G16/'F-N° Seg Contrat'!G16*1000)</f>
        <v>20759.322033898305</v>
      </c>
      <c r="H16" s="172">
        <f>IF('F-N° Seg Contrat'!H16=0,"   ---",'G-Prima Tot x Tip V'!H16/'F-N° Seg Contrat'!H16*1000)</f>
        <v>6810.330912025827</v>
      </c>
      <c r="I16" s="181">
        <f>IF('F-N° Seg Contrat'!I16=0,"   ---",'G-Prima Tot x Tip V'!I16/'F-N° Seg Contrat'!I16*1000)</f>
        <v>6598.066991338415</v>
      </c>
    </row>
    <row r="17" spans="1:9" ht="12.75">
      <c r="A17" s="84" t="str">
        <f>'F-N° Seg Contrat'!A17</f>
        <v>HDI</v>
      </c>
      <c r="B17" s="172">
        <f>IF('F-N° Seg Contrat'!B17=0,"   ---",'G-Prima Tot x Tip V'!B17/'F-N° Seg Contrat'!B17*1000)</f>
        <v>5394.943314023377</v>
      </c>
      <c r="C17" s="172">
        <f>IF('F-N° Seg Contrat'!C17=0,"   ---",'G-Prima Tot x Tip V'!C17/'F-N° Seg Contrat'!C17*1000)</f>
        <v>7526.750093770245</v>
      </c>
      <c r="D17" s="172">
        <f>IF('F-N° Seg Contrat'!D17=0,"   ---",'G-Prima Tot x Tip V'!D17/'F-N° Seg Contrat'!D17*1000)</f>
        <v>25710.69567882317</v>
      </c>
      <c r="E17" s="172">
        <f>IF('F-N° Seg Contrat'!E17=0,"   ---",'G-Prima Tot x Tip V'!E17/'F-N° Seg Contrat'!E17*1000)</f>
        <v>16739.243243243243</v>
      </c>
      <c r="F17" s="172">
        <f>IF('F-N° Seg Contrat'!F17=0,"   ---",'G-Prima Tot x Tip V'!F17/'F-N° Seg Contrat'!F17*1000)</f>
        <v>30225.293482809506</v>
      </c>
      <c r="G17" s="172" t="str">
        <f>IF('F-N° Seg Contrat'!G17=0,"   ---",'G-Prima Tot x Tip V'!G17/'F-N° Seg Contrat'!G17*1000)</f>
        <v>   ---</v>
      </c>
      <c r="H17" s="172">
        <f>IF('F-N° Seg Contrat'!H17=0,"   ---",'G-Prima Tot x Tip V'!H17/'F-N° Seg Contrat'!H17*1000)</f>
        <v>5938.151692615341</v>
      </c>
      <c r="I17" s="181">
        <f>IF('F-N° Seg Contrat'!I17=0,"   ---",'G-Prima Tot x Tip V'!I17/'F-N° Seg Contrat'!I17*1000)</f>
        <v>7658.24803264166</v>
      </c>
    </row>
    <row r="18" spans="1:9" ht="12.75">
      <c r="A18" s="84" t="str">
        <f>'F-N° Seg Contrat'!A18</f>
        <v>Liberty</v>
      </c>
      <c r="B18" s="172">
        <f>IF('F-N° Seg Contrat'!B18=0,"   ---",'G-Prima Tot x Tip V'!B18/'F-N° Seg Contrat'!B18*1000)</f>
        <v>9494.310193321617</v>
      </c>
      <c r="C18" s="172">
        <f>IF('F-N° Seg Contrat'!C18=0,"   ---",'G-Prima Tot x Tip V'!C18/'F-N° Seg Contrat'!C18*1000)</f>
        <v>10481.854838709678</v>
      </c>
      <c r="D18" s="172">
        <f>IF('F-N° Seg Contrat'!D18=0,"   ---",'G-Prima Tot x Tip V'!D18/'F-N° Seg Contrat'!D18*1000)</f>
        <v>18339.594290007513</v>
      </c>
      <c r="E18" s="172">
        <f>IF('F-N° Seg Contrat'!E18=0,"   ---",'G-Prima Tot x Tip V'!E18/'F-N° Seg Contrat'!E18*1000)</f>
        <v>30861.174926156873</v>
      </c>
      <c r="F18" s="172">
        <f>IF('F-N° Seg Contrat'!F18=0,"   ---",'G-Prima Tot x Tip V'!F18/'F-N° Seg Contrat'!F18*1000)</f>
        <v>40729.8277425204</v>
      </c>
      <c r="G18" s="172">
        <f>IF('F-N° Seg Contrat'!G18=0,"   ---",'G-Prima Tot x Tip V'!G18/'F-N° Seg Contrat'!G18*1000)</f>
        <v>17836.556456643793</v>
      </c>
      <c r="H18" s="172">
        <f>IF('F-N° Seg Contrat'!H18=0,"   ---",'G-Prima Tot x Tip V'!H18/'F-N° Seg Contrat'!H18*1000)</f>
        <v>9143.973582828838</v>
      </c>
      <c r="I18" s="181">
        <f>IF('F-N° Seg Contrat'!I18=0,"   ---",'G-Prima Tot x Tip V'!I18/'F-N° Seg Contrat'!I18*1000)</f>
        <v>11572.739061942435</v>
      </c>
    </row>
    <row r="19" spans="1:9" ht="12.75">
      <c r="A19" s="84" t="str">
        <f>'F-N° Seg Contrat'!A19</f>
        <v>Mapfre</v>
      </c>
      <c r="B19" s="172">
        <f>IF('F-N° Seg Contrat'!B19=0,"   ---",'G-Prima Tot x Tip V'!B19/'F-N° Seg Contrat'!B19*1000)</f>
        <v>8274.441060393878</v>
      </c>
      <c r="C19" s="172">
        <f>IF('F-N° Seg Contrat'!C19=0,"   ---",'G-Prima Tot x Tip V'!C19/'F-N° Seg Contrat'!C19*1000)</f>
        <v>8424.363624587084</v>
      </c>
      <c r="D19" s="172">
        <f>IF('F-N° Seg Contrat'!D19=0,"   ---",'G-Prima Tot x Tip V'!D19/'F-N° Seg Contrat'!D19*1000)</f>
        <v>16038.48195329087</v>
      </c>
      <c r="E19" s="172">
        <f>IF('F-N° Seg Contrat'!E19=0,"   ---",'G-Prima Tot x Tip V'!E19/'F-N° Seg Contrat'!E19*1000)</f>
        <v>19324.04181184669</v>
      </c>
      <c r="F19" s="172">
        <f>IF('F-N° Seg Contrat'!F19=0,"   ---",'G-Prima Tot x Tip V'!F19/'F-N° Seg Contrat'!F19*1000)</f>
        <v>30253.173621509017</v>
      </c>
      <c r="G19" s="172">
        <f>IF('F-N° Seg Contrat'!G19=0,"   ---",'G-Prima Tot x Tip V'!G19/'F-N° Seg Contrat'!G19*1000)</f>
        <v>19335.877862595422</v>
      </c>
      <c r="H19" s="172">
        <f>IF('F-N° Seg Contrat'!H19=0,"   ---",'G-Prima Tot x Tip V'!H19/'F-N° Seg Contrat'!H19*1000)</f>
        <v>7448.525607863425</v>
      </c>
      <c r="I19" s="181">
        <f>IF('F-N° Seg Contrat'!I19=0,"   ---",'G-Prima Tot x Tip V'!I19/'F-N° Seg Contrat'!I19*1000)</f>
        <v>11866.129979446023</v>
      </c>
    </row>
    <row r="20" spans="1:9" ht="12.75">
      <c r="A20" s="84" t="str">
        <f>'F-N° Seg Contrat'!A20</f>
        <v>Mutual de Seguros</v>
      </c>
      <c r="B20" s="172">
        <f>IF('F-N° Seg Contrat'!B20=0,"   ---",'G-Prima Tot x Tip V'!B20/'F-N° Seg Contrat'!B20*1000)</f>
        <v>10919.878526423341</v>
      </c>
      <c r="C20" s="172">
        <f>IF('F-N° Seg Contrat'!C20=0,"   ---",'G-Prima Tot x Tip V'!C20/'F-N° Seg Contrat'!C20*1000)</f>
        <v>13276.257231864709</v>
      </c>
      <c r="D20" s="172" t="str">
        <f>IF('F-N° Seg Contrat'!D20=0,"   ---",'G-Prima Tot x Tip V'!D20/'F-N° Seg Contrat'!D20*1000)</f>
        <v>   ---</v>
      </c>
      <c r="E20" s="172" t="str">
        <f>IF('F-N° Seg Contrat'!E20=0,"   ---",'G-Prima Tot x Tip V'!E20/'F-N° Seg Contrat'!E20*1000)</f>
        <v>   ---</v>
      </c>
      <c r="F20" s="172">
        <f>IF('F-N° Seg Contrat'!F20=0,"   ---",'G-Prima Tot x Tip V'!F20/'F-N° Seg Contrat'!F20*1000)</f>
        <v>47255.797610681664</v>
      </c>
      <c r="G20" s="172" t="str">
        <f>IF('F-N° Seg Contrat'!G20=0,"   ---",'G-Prima Tot x Tip V'!G20/'F-N° Seg Contrat'!G20*1000)</f>
        <v>   ---</v>
      </c>
      <c r="H20" s="172">
        <f>IF('F-N° Seg Contrat'!H20=0,"   ---",'G-Prima Tot x Tip V'!H20/'F-N° Seg Contrat'!H20*1000)</f>
        <v>9216.24266144814</v>
      </c>
      <c r="I20" s="181">
        <f>IF('F-N° Seg Contrat'!I20=0,"   ---",'G-Prima Tot x Tip V'!I20/'F-N° Seg Contrat'!I20*1000)</f>
        <v>12375.201828513913</v>
      </c>
    </row>
    <row r="21" spans="1:9" ht="12.75">
      <c r="A21" s="84" t="str">
        <f>'F-N° Seg Contrat'!A21</f>
        <v>Porvenir</v>
      </c>
      <c r="B21" s="172">
        <f>IF('F-N° Seg Contrat'!B21=0,"   ---",'G-Prima Tot x Tip V'!B21/'F-N° Seg Contrat'!B21*1000)</f>
        <v>7454.354117337542</v>
      </c>
      <c r="C21" s="172">
        <f>IF('F-N° Seg Contrat'!C21=0,"   ---",'G-Prima Tot x Tip V'!C21/'F-N° Seg Contrat'!C21*1000)</f>
        <v>8853.184248906175</v>
      </c>
      <c r="D21" s="172">
        <f>IF('F-N° Seg Contrat'!D21=0,"   ---",'G-Prima Tot x Tip V'!D21/'F-N° Seg Contrat'!D21*1000)</f>
        <v>20483.870967741936</v>
      </c>
      <c r="E21" s="172" t="str">
        <f>IF('F-N° Seg Contrat'!E21=0,"   ---",'G-Prima Tot x Tip V'!E21/'F-N° Seg Contrat'!E21*1000)</f>
        <v>   ---</v>
      </c>
      <c r="F21" s="172">
        <f>IF('F-N° Seg Contrat'!F21=0,"   ---",'G-Prima Tot x Tip V'!F21/'F-N° Seg Contrat'!F21*1000)</f>
        <v>34627.1186440678</v>
      </c>
      <c r="G21" s="172" t="str">
        <f>IF('F-N° Seg Contrat'!G21=0,"   ---",'G-Prima Tot x Tip V'!G21/'F-N° Seg Contrat'!G21*1000)</f>
        <v>   ---</v>
      </c>
      <c r="H21" s="172">
        <f>IF('F-N° Seg Contrat'!H21=0,"   ---",'G-Prima Tot x Tip V'!H21/'F-N° Seg Contrat'!H21*1000)</f>
        <v>12666.666666666666</v>
      </c>
      <c r="I21" s="181">
        <f>IF('F-N° Seg Contrat'!I21=0,"   ---",'G-Prima Tot x Tip V'!I21/'F-N° Seg Contrat'!I21*1000)</f>
        <v>8379.72166998012</v>
      </c>
    </row>
    <row r="22" spans="1:9" ht="12.75">
      <c r="A22" s="84" t="str">
        <f>'F-N° Seg Contrat'!A22</f>
        <v>Renta Nacional</v>
      </c>
      <c r="B22" s="172" t="str">
        <f>IF('F-N° Seg Contrat'!B22=0,"   ---",'G-Prima Tot x Tip V'!B22/'F-N° Seg Contrat'!B22*1000)</f>
        <v>   ---</v>
      </c>
      <c r="C22" s="172" t="str">
        <f>IF('F-N° Seg Contrat'!C22=0,"   ---",'G-Prima Tot x Tip V'!C22/'F-N° Seg Contrat'!C22*1000)</f>
        <v>   ---</v>
      </c>
      <c r="D22" s="172" t="str">
        <f>IF('F-N° Seg Contrat'!D22=0,"   ---",'G-Prima Tot x Tip V'!D22/'F-N° Seg Contrat'!D22*1000)</f>
        <v>   ---</v>
      </c>
      <c r="E22" s="172" t="str">
        <f>IF('F-N° Seg Contrat'!E22=0,"   ---",'G-Prima Tot x Tip V'!E22/'F-N° Seg Contrat'!E22*1000)</f>
        <v>   ---</v>
      </c>
      <c r="F22" s="172" t="str">
        <f>IF('F-N° Seg Contrat'!F22=0,"   ---",'G-Prima Tot x Tip V'!F22/'F-N° Seg Contrat'!F22*1000)</f>
        <v>   ---</v>
      </c>
      <c r="G22" s="172" t="str">
        <f>IF('F-N° Seg Contrat'!G22=0,"   ---",'G-Prima Tot x Tip V'!G22/'F-N° Seg Contrat'!G22*1000)</f>
        <v>   ---</v>
      </c>
      <c r="H22" s="172" t="str">
        <f>IF('F-N° Seg Contrat'!H22=0,"   ---",'G-Prima Tot x Tip V'!H22/'F-N° Seg Contrat'!H22*1000)</f>
        <v>   ---</v>
      </c>
      <c r="I22" s="181" t="str">
        <f>IF('F-N° Seg Contrat'!I22=0,"   ---",'G-Prima Tot x Tip V'!I22/'F-N° Seg Contrat'!I22*1000)</f>
        <v>   ---</v>
      </c>
    </row>
    <row r="23" spans="1:9" ht="12.75">
      <c r="A23" s="84" t="str">
        <f>'F-N° Seg Contrat'!A23</f>
        <v>Suramericana</v>
      </c>
      <c r="B23" s="172">
        <f>IF('F-N° Seg Contrat'!B23=0,"   ---",'G-Prima Tot x Tip V'!B23/'F-N° Seg Contrat'!B23*1000)</f>
        <v>4841.373218090173</v>
      </c>
      <c r="C23" s="172">
        <f>IF('F-N° Seg Contrat'!C23=0,"   ---",'G-Prima Tot x Tip V'!C23/'F-N° Seg Contrat'!C23*1000)</f>
        <v>7223.314918294268</v>
      </c>
      <c r="D23" s="172">
        <f>IF('F-N° Seg Contrat'!D23=0,"   ---",'G-Prima Tot x Tip V'!D23/'F-N° Seg Contrat'!D23*1000)</f>
        <v>18164.245216158753</v>
      </c>
      <c r="E23" s="172">
        <f>IF('F-N° Seg Contrat'!E23=0,"   ---",'G-Prima Tot x Tip V'!E23/'F-N° Seg Contrat'!E23*1000)</f>
        <v>18301.11524163569</v>
      </c>
      <c r="F23" s="172">
        <f>IF('F-N° Seg Contrat'!F23=0,"   ---",'G-Prima Tot x Tip V'!F23/'F-N° Seg Contrat'!F23*1000)</f>
        <v>30575.37843682422</v>
      </c>
      <c r="G23" s="172">
        <f>IF('F-N° Seg Contrat'!G23=0,"   ---",'G-Prima Tot x Tip V'!G23/'F-N° Seg Contrat'!G23*1000)</f>
        <v>18513.4328358209</v>
      </c>
      <c r="H23" s="172">
        <f>IF('F-N° Seg Contrat'!H23=0,"   ---",'G-Prima Tot x Tip V'!H23/'F-N° Seg Contrat'!H23*1000)</f>
        <v>5079.783958497923</v>
      </c>
      <c r="I23" s="181">
        <f>IF('F-N° Seg Contrat'!I23=0,"   ---",'G-Prima Tot x Tip V'!I23/'F-N° Seg Contrat'!I23*1000)</f>
        <v>5476.968939242764</v>
      </c>
    </row>
    <row r="24" spans="1:10" ht="12.75">
      <c r="A24" s="84" t="str">
        <f>'F-N° Seg Contrat'!A24</f>
        <v>Zenit</v>
      </c>
      <c r="B24" s="172">
        <f>IF('F-N° Seg Contrat'!B24=0,"   ---",'G-Prima Tot x Tip V'!B24/'F-N° Seg Contrat'!B24*1000)</f>
        <v>5249.822751770914</v>
      </c>
      <c r="C24" s="172">
        <f>IF('F-N° Seg Contrat'!C24=0,"   ---",'G-Prima Tot x Tip V'!C24/'F-N° Seg Contrat'!C24*1000)</f>
        <v>8376.816922812952</v>
      </c>
      <c r="D24" s="172" t="str">
        <f>IF('F-N° Seg Contrat'!D24=0,"   ---",'G-Prima Tot x Tip V'!D24/'F-N° Seg Contrat'!D24*1000)</f>
        <v>   ---</v>
      </c>
      <c r="E24" s="172">
        <f>IF('F-N° Seg Contrat'!E24=0,"   ---",'G-Prima Tot x Tip V'!E24/'F-N° Seg Contrat'!E24*1000)</f>
        <v>14030.385241454152</v>
      </c>
      <c r="F24" s="172">
        <f>IF('F-N° Seg Contrat'!F24=0,"   ---",'G-Prima Tot x Tip V'!F24/'F-N° Seg Contrat'!F24*1000)</f>
        <v>34924.98036135114</v>
      </c>
      <c r="G24" s="172" t="str">
        <f>IF('F-N° Seg Contrat'!G24=0,"   ---",'G-Prima Tot x Tip V'!G24/'F-N° Seg Contrat'!G24*1000)</f>
        <v>   ---</v>
      </c>
      <c r="H24" s="227">
        <f>IF('F-N° Seg Contrat'!H24=0,"   ---",'G-Prima Tot x Tip V'!H24/'F-N° Seg Contrat'!H24*1000)</f>
        <v>4077.854671280277</v>
      </c>
      <c r="I24" s="228">
        <f>IF('F-N° Seg Contrat'!I24=0,"   ---",'G-Prima Tot x Tip V'!I24/'F-N° Seg Contrat'!I24*1000)</f>
        <v>6309.27023230266</v>
      </c>
      <c r="J24" s="173"/>
    </row>
    <row r="25" spans="1:10" ht="12.75">
      <c r="A25" s="63"/>
      <c r="B25" s="174"/>
      <c r="C25" s="82"/>
      <c r="D25" s="82"/>
      <c r="E25" s="82"/>
      <c r="F25" s="82"/>
      <c r="G25" s="82"/>
      <c r="H25" s="169"/>
      <c r="I25" s="182"/>
      <c r="J25" s="173"/>
    </row>
    <row r="26" spans="1:9" ht="12.75">
      <c r="A26" s="68" t="s">
        <v>14</v>
      </c>
      <c r="B26" s="11">
        <f>'G-Prima Tot x Tip V'!B26/'F-N° Seg Contrat'!B26*1000</f>
        <v>5595.649450253503</v>
      </c>
      <c r="C26" s="11">
        <f>'G-Prima Tot x Tip V'!C26/'F-N° Seg Contrat'!C26*1000</f>
        <v>8249.060436506754</v>
      </c>
      <c r="D26" s="11">
        <f>'G-Prima Tot x Tip V'!D26/'F-N° Seg Contrat'!D26*1000</f>
        <v>21035.990658912953</v>
      </c>
      <c r="E26" s="11">
        <f>'G-Prima Tot x Tip V'!E26/'F-N° Seg Contrat'!E26*1000</f>
        <v>28052.064735356795</v>
      </c>
      <c r="F26" s="11">
        <f>'G-Prima Tot x Tip V'!F26/'F-N° Seg Contrat'!F26*1000</f>
        <v>32162.628436827355</v>
      </c>
      <c r="G26" s="11">
        <f>'G-Prima Tot x Tip V'!G26/'F-N° Seg Contrat'!G26*1000</f>
        <v>23793.57592093441</v>
      </c>
      <c r="H26" s="11">
        <f>'G-Prima Tot x Tip V'!H26/'F-N° Seg Contrat'!H26*1000</f>
        <v>5315.327734961686</v>
      </c>
      <c r="I26" s="183">
        <f>'G-Prima Tot x Tip V'!I26/'F-N° Seg Contrat'!I26*1000</f>
        <v>7226.259343481229</v>
      </c>
    </row>
    <row r="27" spans="1:9" ht="12.75">
      <c r="A27" s="83"/>
      <c r="B27" s="73"/>
      <c r="C27" s="73"/>
      <c r="D27" s="73"/>
      <c r="E27" s="73"/>
      <c r="F27" s="73"/>
      <c r="G27" s="73"/>
      <c r="H27" s="73"/>
      <c r="I27" s="184"/>
    </row>
    <row r="28" spans="1:9" ht="12.75">
      <c r="A28" s="75"/>
      <c r="B28" s="50"/>
      <c r="C28" s="50"/>
      <c r="D28" s="50"/>
      <c r="E28" s="50"/>
      <c r="F28" s="50"/>
      <c r="G28" s="50"/>
      <c r="H28" s="50"/>
      <c r="I28" s="48"/>
    </row>
    <row r="29" spans="1:9" ht="12.75">
      <c r="A29" s="75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5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5"/>
      <c r="B31" s="50"/>
      <c r="C31" s="50"/>
      <c r="D31" s="50"/>
      <c r="E31" s="50"/>
      <c r="F31" s="50"/>
      <c r="G31" s="50"/>
      <c r="H31" s="50"/>
      <c r="I31" s="48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2020-06-12T21:15:17Z</dcterms:modified>
  <cp:category/>
  <cp:version/>
  <cp:contentType/>
  <cp:contentStatus/>
</cp:coreProperties>
</file>