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180" windowHeight="4125" tabRatio="842" firstSheet="1" activeTab="5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fn.IFERROR" hidden="1">#NAME?</definedName>
    <definedName name="_xlfn.SUMIFS" hidden="1">#NAME?</definedName>
    <definedName name="_xlnm.Print_Area" localSheetId="0">'A-N° Sinies Denun'!$A$1:$E$26</definedName>
    <definedName name="_xlnm.Print_Area" localSheetId="1">'B-N° Sinies Pagad'!$A$1:$E$26</definedName>
    <definedName name="_xlnm.Print_Area" localSheetId="2">'C-N° Pers Sinies'!$A$1:$G$26</definedName>
    <definedName name="_xlnm.Print_Area" localSheetId="3">'D-Sinies Pag Direc'!$A$1:$H$27</definedName>
    <definedName name="_xlnm.Print_Area" localSheetId="4">'E-Costo Sin Direc'!$A$1:$F$27</definedName>
    <definedName name="_xlnm.Print_Area" localSheetId="5">'F-N° Seg Contrat'!$A$3:$I$26</definedName>
    <definedName name="_xlnm.Print_Area" localSheetId="6">'G-Prima Tot x Tip V'!$A$1:$I$26</definedName>
    <definedName name="_xlnm.Print_Area" localSheetId="7">'H-Prim Prom x Tip V'!$A$2:$I$25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<sst xmlns="http://schemas.openxmlformats.org/spreadsheetml/2006/main" count="145" uniqueCount="99">
  <si>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</si>
  <si>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</si>
  <si>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</si>
  <si>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</si>
  <si>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</si>
  <si>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</si>
  <si>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</si>
  <si>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</si>
  <si>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</si>
  <si>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</si>
  <si>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</si>
  <si>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</si>
  <si>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</si>
  <si>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</si>
  <si>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</si>
  <si>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</si>
  <si>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</si>
  <si>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</si>
  <si>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</si>
  <si>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</si>
  <si>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</si>
  <si>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</si>
  <si>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</si>
  <si>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</si>
  <si>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</si>
  <si>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</si>
  <si>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</si>
  <si>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</si>
  <si>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</si>
  <si>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</si>
  <si>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</si>
  <si>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</si>
  <si>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</si>
  <si>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</si>
  <si>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</si>
  <si>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</si>
  <si>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</si>
  <si>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</si>
  <si>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</si>
  <si>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</si>
  <si>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</si>
  <si>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</si>
  <si>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</si>
  <si>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</si>
  <si>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</si>
  <si>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</si>
  <si>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</si>
  <si>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</si>
  <si>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</si>
  <si>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</si>
  <si>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</si>
  <si>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</si>
  <si>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</si>
  <si>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</si>
  <si>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</si>
  <si>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</si>
  <si>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</si>
  <si>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</si>
  <si>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</si>
  <si>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</si>
  <si>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</si>
  <si>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</si>
  <si>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</si>
  <si>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</si>
  <si>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</si>
  <si>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</si>
  <si>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</si>
  <si>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</si>
  <si>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</si>
  <si>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</si>
  <si>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</si>
  <si>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</si>
  <si>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</si>
  <si>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</si>
  <si>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</si>
  <si>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</si>
  <si>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</si>
  <si>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</si>
  <si>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</si>
  <si>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</si>
  <si>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</si>
  <si>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</si>
  <si>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</si>
  <si>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</si>
  <si>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</si>
  <si>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</si>
  <si>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</si>
  <si>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</si>
  <si>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HDI</t>
  </si>
  <si>
    <t>Zenit</t>
  </si>
  <si>
    <t>Mutual de Seguros</t>
  </si>
  <si>
    <t>BNP PARIBAS CARDIF</t>
  </si>
  <si>
    <t>Chubb</t>
  </si>
  <si>
    <t>Suramericana</t>
  </si>
  <si>
    <t>Bupa</t>
  </si>
  <si>
    <t xml:space="preserve">      (entre el 1 de enero y  31 de diciembre de 2019)</t>
  </si>
  <si>
    <t xml:space="preserve">      (entre el 1 de enero y 31 de diciembre de 2019, montos expresados en miles de pesos de diciembre de 2019)</t>
  </si>
  <si>
    <t xml:space="preserve">      (entre el 1 de enero y 31 de diciembre de 2019, montos expresados en  pesos de diciembre de 2019)</t>
  </si>
  <si>
    <t>Porvenir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</si>
</sst>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000"/>
    <numFmt numFmtId="169" formatCode="#,##0.0000_);[Red]\(#,##0.0000\)"/>
    <numFmt numFmtId="170" formatCode="_-* #,##0_-;\-* #,##0_-;_-* &quot;-&quot;??_-;_-@_-"/>
    <numFmt numFmtId="171" formatCode="_-* #,##0.00_-;\-* #,##0.00_-;_-* &quot;-&quot;??_-;_-@_-"/>
    <numFmt numFmtId="172" formatCode="#,##0.0"/>
  </numFmts>
  <fonts count="57">
    <font>
      <sz val="10"/>
      <name val="Arial"/>
      <family val="0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MS Sans Serif"/>
      <family val="2"/>
    </font>
    <font>
      <sz val="12"/>
      <color indexed="10"/>
      <name val="MS Sans Serif"/>
      <family val="2"/>
    </font>
    <font>
      <sz val="12"/>
      <color indexed="18"/>
      <name val="MS Sans Serif"/>
      <family val="2"/>
    </font>
    <font>
      <sz val="12"/>
      <color indexed="53"/>
      <name val="MS Sans Serif"/>
      <family val="2"/>
    </font>
    <font>
      <sz val="12"/>
      <color indexed="17"/>
      <name val="MS Sans Serif"/>
      <family val="2"/>
    </font>
    <font>
      <sz val="12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MS Sans Serif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MS Sans Serif"/>
      <family val="2"/>
    </font>
    <font>
      <b/>
      <sz val="12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  <border>
      <left>
        <color indexed="63"/>
      </left>
      <right style="hair">
        <color rgb="FFFF0000"/>
      </right>
      <top>
        <color indexed="63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  <border>
      <left style="hair">
        <color indexed="14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FF0000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C00000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C00000"/>
      </bottom>
    </border>
    <border>
      <left>
        <color indexed="63"/>
      </left>
      <right style="hair">
        <color indexed="10"/>
      </right>
      <top>
        <color indexed="63"/>
      </top>
      <bottom style="hair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hair">
        <color indexed="14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255">
    <xf numFmtId="0" fontId="0" fillId="0" borderId="0" xfId="0" applyAlignment="1">
      <alignment/>
    </xf>
    <xf numFmtId="3" fontId="3" fillId="0" borderId="10" xfId="58" applyNumberFormat="1" applyFont="1" applyBorder="1">
      <alignment/>
      <protection/>
    </xf>
    <xf numFmtId="0" fontId="4" fillId="0" borderId="0" xfId="61" applyFont="1" applyBorder="1" applyAlignment="1" quotePrefix="1">
      <alignment horizontal="left"/>
      <protection/>
    </xf>
    <xf numFmtId="3" fontId="3" fillId="0" borderId="10" xfId="60" applyNumberFormat="1" applyFont="1" applyBorder="1" applyAlignment="1" quotePrefix="1">
      <alignment horizontal="right"/>
      <protection/>
    </xf>
    <xf numFmtId="3" fontId="2" fillId="0" borderId="11" xfId="61" applyNumberFormat="1" applyFont="1" applyBorder="1" applyAlignment="1">
      <alignment horizontal="right"/>
      <protection/>
    </xf>
    <xf numFmtId="3" fontId="3" fillId="0" borderId="0" xfId="54" applyNumberFormat="1" applyFont="1" applyBorder="1" applyAlignment="1">
      <alignment/>
    </xf>
    <xf numFmtId="3" fontId="3" fillId="0" borderId="0" xfId="61" applyNumberFormat="1" applyFont="1" applyBorder="1">
      <alignment/>
      <protection/>
    </xf>
    <xf numFmtId="3" fontId="3" fillId="0" borderId="0" xfId="61" applyNumberFormat="1" applyFont="1" applyBorder="1" applyAlignment="1">
      <alignment horizontal="right"/>
      <protection/>
    </xf>
    <xf numFmtId="3" fontId="3" fillId="0" borderId="10" xfId="61" applyNumberFormat="1" applyFont="1" applyBorder="1" applyAlignment="1">
      <alignment horizontal="right"/>
      <protection/>
    </xf>
    <xf numFmtId="3" fontId="3" fillId="0" borderId="10" xfId="59" applyNumberFormat="1" applyFont="1" applyBorder="1">
      <alignment/>
      <protection/>
    </xf>
    <xf numFmtId="3" fontId="3" fillId="0" borderId="10" xfId="51" applyNumberFormat="1" applyFont="1" applyBorder="1" applyAlignment="1">
      <alignment/>
    </xf>
    <xf numFmtId="3" fontId="5" fillId="0" borderId="0" xfId="54" applyNumberFormat="1" applyFont="1" applyBorder="1" applyAlignment="1">
      <alignment/>
    </xf>
    <xf numFmtId="0" fontId="1" fillId="0" borderId="0" xfId="58" applyFont="1" applyAlignment="1" quotePrefix="1">
      <alignment horizontal="left"/>
      <protection/>
    </xf>
    <xf numFmtId="0" fontId="1" fillId="0" borderId="0" xfId="58" applyFont="1">
      <alignment/>
      <protection/>
    </xf>
    <xf numFmtId="0" fontId="1" fillId="0" borderId="0" xfId="58" applyFont="1" applyBorder="1">
      <alignment/>
      <protection/>
    </xf>
    <xf numFmtId="0" fontId="6" fillId="0" borderId="0" xfId="58" applyFont="1" applyAlignment="1" quotePrefix="1">
      <alignment horizontal="left"/>
      <protection/>
    </xf>
    <xf numFmtId="38" fontId="1" fillId="0" borderId="0" xfId="58" applyNumberFormat="1" applyFont="1" applyBorder="1">
      <alignment/>
      <protection/>
    </xf>
    <xf numFmtId="3" fontId="1" fillId="0" borderId="0" xfId="0" applyNumberFormat="1" applyFont="1" applyAlignment="1">
      <alignment/>
    </xf>
    <xf numFmtId="38" fontId="1" fillId="0" borderId="12" xfId="51" applyNumberFormat="1" applyFont="1" applyBorder="1" applyAlignment="1">
      <alignment/>
    </xf>
    <xf numFmtId="38" fontId="1" fillId="0" borderId="13" xfId="51" applyNumberFormat="1" applyFont="1" applyBorder="1" applyAlignment="1">
      <alignment/>
    </xf>
    <xf numFmtId="38" fontId="1" fillId="0" borderId="13" xfId="58" applyNumberFormat="1" applyFont="1" applyBorder="1">
      <alignment/>
      <protection/>
    </xf>
    <xf numFmtId="0" fontId="8" fillId="0" borderId="14" xfId="58" applyFont="1" applyBorder="1">
      <alignment/>
      <protection/>
    </xf>
    <xf numFmtId="169" fontId="1" fillId="0" borderId="15" xfId="51" applyNumberFormat="1" applyFont="1" applyBorder="1" applyAlignment="1">
      <alignment/>
    </xf>
    <xf numFmtId="38" fontId="1" fillId="0" borderId="15" xfId="58" applyNumberFormat="1" applyFont="1" applyBorder="1">
      <alignment/>
      <protection/>
    </xf>
    <xf numFmtId="169" fontId="1" fillId="0" borderId="0" xfId="51" applyNumberFormat="1" applyFont="1" applyBorder="1" applyAlignment="1">
      <alignment/>
    </xf>
    <xf numFmtId="0" fontId="1" fillId="0" borderId="0" xfId="59" applyFont="1" applyAlignment="1" quotePrefix="1">
      <alignment horizontal="left"/>
      <protection/>
    </xf>
    <xf numFmtId="0" fontId="1" fillId="0" borderId="0" xfId="59" applyFont="1">
      <alignment/>
      <protection/>
    </xf>
    <xf numFmtId="0" fontId="1" fillId="0" borderId="12" xfId="59" applyFont="1" applyBorder="1">
      <alignment/>
      <protection/>
    </xf>
    <xf numFmtId="38" fontId="1" fillId="0" borderId="13" xfId="52" applyNumberFormat="1" applyFont="1" applyBorder="1" applyAlignment="1">
      <alignment/>
    </xf>
    <xf numFmtId="38" fontId="1" fillId="0" borderId="13" xfId="59" applyNumberFormat="1" applyFont="1" applyBorder="1">
      <alignment/>
      <protection/>
    </xf>
    <xf numFmtId="0" fontId="1" fillId="0" borderId="13" xfId="59" applyFont="1" applyBorder="1">
      <alignment/>
      <protection/>
    </xf>
    <xf numFmtId="38" fontId="1" fillId="0" borderId="0" xfId="59" applyNumberFormat="1" applyFont="1">
      <alignment/>
      <protection/>
    </xf>
    <xf numFmtId="3" fontId="1" fillId="0" borderId="0" xfId="59" applyNumberFormat="1" applyFont="1">
      <alignment/>
      <protection/>
    </xf>
    <xf numFmtId="0" fontId="8" fillId="0" borderId="14" xfId="59" applyFont="1" applyBorder="1">
      <alignment/>
      <protection/>
    </xf>
    <xf numFmtId="169" fontId="1" fillId="0" borderId="15" xfId="52" applyNumberFormat="1" applyFont="1" applyBorder="1" applyAlignment="1">
      <alignment/>
    </xf>
    <xf numFmtId="38" fontId="1" fillId="0" borderId="15" xfId="59" applyNumberFormat="1" applyFont="1" applyBorder="1">
      <alignment/>
      <protection/>
    </xf>
    <xf numFmtId="0" fontId="1" fillId="0" borderId="15" xfId="59" applyFont="1" applyBorder="1">
      <alignment/>
      <protection/>
    </xf>
    <xf numFmtId="168" fontId="1" fillId="0" borderId="0" xfId="59" applyNumberFormat="1" applyFont="1">
      <alignment/>
      <protection/>
    </xf>
    <xf numFmtId="0" fontId="1" fillId="0" borderId="0" xfId="60" applyFont="1" applyAlignment="1" quotePrefix="1">
      <alignment horizontal="left"/>
      <protection/>
    </xf>
    <xf numFmtId="0" fontId="1" fillId="0" borderId="0" xfId="60" applyFont="1">
      <alignment/>
      <protection/>
    </xf>
    <xf numFmtId="38" fontId="1" fillId="0" borderId="12" xfId="53" applyNumberFormat="1" applyFont="1" applyBorder="1" applyAlignment="1">
      <alignment/>
    </xf>
    <xf numFmtId="38" fontId="1" fillId="0" borderId="13" xfId="53" applyNumberFormat="1" applyFont="1" applyBorder="1" applyAlignment="1">
      <alignment/>
    </xf>
    <xf numFmtId="38" fontId="1" fillId="0" borderId="13" xfId="60" applyNumberFormat="1" applyFont="1" applyBorder="1">
      <alignment/>
      <protection/>
    </xf>
    <xf numFmtId="0" fontId="8" fillId="0" borderId="14" xfId="60" applyFont="1" applyBorder="1">
      <alignment/>
      <protection/>
    </xf>
    <xf numFmtId="169" fontId="1" fillId="0" borderId="15" xfId="53" applyNumberFormat="1" applyFont="1" applyBorder="1" applyAlignment="1">
      <alignment/>
    </xf>
    <xf numFmtId="38" fontId="1" fillId="0" borderId="15" xfId="60" applyNumberFormat="1" applyFont="1" applyBorder="1">
      <alignment/>
      <protection/>
    </xf>
    <xf numFmtId="0" fontId="1" fillId="0" borderId="0" xfId="61" applyFont="1" applyAlignment="1" quotePrefix="1">
      <alignment horizontal="left"/>
      <protection/>
    </xf>
    <xf numFmtId="0" fontId="1" fillId="0" borderId="0" xfId="61" applyFont="1">
      <alignment/>
      <protection/>
    </xf>
    <xf numFmtId="0" fontId="5" fillId="0" borderId="0" xfId="61" applyFont="1" applyBorder="1" applyAlignment="1" quotePrefix="1">
      <alignment horizontal="left"/>
      <protection/>
    </xf>
    <xf numFmtId="0" fontId="1" fillId="0" borderId="0" xfId="61" applyFont="1" applyBorder="1">
      <alignment/>
      <protection/>
    </xf>
    <xf numFmtId="0" fontId="6" fillId="0" borderId="0" xfId="61" applyFont="1" applyBorder="1" applyAlignment="1" quotePrefix="1">
      <alignment horizontal="left"/>
      <protection/>
    </xf>
    <xf numFmtId="0" fontId="1" fillId="0" borderId="16" xfId="61" applyFont="1" applyBorder="1" applyAlignment="1" quotePrefix="1">
      <alignment horizontal="left"/>
      <protection/>
    </xf>
    <xf numFmtId="0" fontId="6" fillId="0" borderId="17" xfId="61" applyFont="1" applyBorder="1" applyAlignment="1" quotePrefix="1">
      <alignment horizontal="left"/>
      <protection/>
    </xf>
    <xf numFmtId="0" fontId="1" fillId="0" borderId="17" xfId="61" applyFont="1" applyBorder="1">
      <alignment/>
      <protection/>
    </xf>
    <xf numFmtId="0" fontId="1" fillId="0" borderId="18" xfId="61" applyFont="1" applyBorder="1">
      <alignment/>
      <protection/>
    </xf>
    <xf numFmtId="0" fontId="7" fillId="0" borderId="19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0" fontId="7" fillId="0" borderId="20" xfId="61" applyFont="1" applyBorder="1" applyAlignment="1">
      <alignment horizontal="right"/>
      <protection/>
    </xf>
    <xf numFmtId="0" fontId="1" fillId="0" borderId="21" xfId="61" applyFont="1" applyBorder="1">
      <alignment/>
      <protection/>
    </xf>
    <xf numFmtId="0" fontId="1" fillId="0" borderId="22" xfId="61" applyFont="1" applyBorder="1">
      <alignment/>
      <protection/>
    </xf>
    <xf numFmtId="0" fontId="1" fillId="0" borderId="23" xfId="61" applyFont="1" applyBorder="1">
      <alignment/>
      <protection/>
    </xf>
    <xf numFmtId="3" fontId="1" fillId="0" borderId="0" xfId="61" applyNumberFormat="1" applyFont="1">
      <alignment/>
      <protection/>
    </xf>
    <xf numFmtId="0" fontId="1" fillId="0" borderId="12" xfId="61" applyFont="1" applyBorder="1">
      <alignment/>
      <protection/>
    </xf>
    <xf numFmtId="38" fontId="1" fillId="0" borderId="13" xfId="54" applyNumberFormat="1" applyFont="1" applyBorder="1" applyAlignment="1">
      <alignment/>
    </xf>
    <xf numFmtId="38" fontId="1" fillId="0" borderId="13" xfId="61" applyNumberFormat="1" applyFont="1" applyBorder="1">
      <alignment/>
      <protection/>
    </xf>
    <xf numFmtId="38" fontId="1" fillId="0" borderId="13" xfId="61" applyNumberFormat="1" applyFont="1" applyBorder="1" applyAlignment="1">
      <alignment horizontal="right"/>
      <protection/>
    </xf>
    <xf numFmtId="38" fontId="1" fillId="0" borderId="24" xfId="61" applyNumberFormat="1" applyFont="1" applyBorder="1" applyAlignment="1">
      <alignment horizontal="right"/>
      <protection/>
    </xf>
    <xf numFmtId="0" fontId="3" fillId="0" borderId="25" xfId="61" applyFont="1" applyBorder="1">
      <alignment/>
      <protection/>
    </xf>
    <xf numFmtId="0" fontId="8" fillId="0" borderId="14" xfId="61" applyFont="1" applyBorder="1">
      <alignment/>
      <protection/>
    </xf>
    <xf numFmtId="169" fontId="1" fillId="0" borderId="15" xfId="54" applyNumberFormat="1" applyFont="1" applyBorder="1" applyAlignment="1">
      <alignment/>
    </xf>
    <xf numFmtId="38" fontId="1" fillId="0" borderId="15" xfId="61" applyNumberFormat="1" applyFont="1" applyBorder="1">
      <alignment/>
      <protection/>
    </xf>
    <xf numFmtId="38" fontId="1" fillId="0" borderId="15" xfId="61" applyNumberFormat="1" applyFont="1" applyBorder="1" applyAlignment="1">
      <alignment horizontal="right"/>
      <protection/>
    </xf>
    <xf numFmtId="0" fontId="1" fillId="0" borderId="15" xfId="61" applyFont="1" applyBorder="1">
      <alignment/>
      <protection/>
    </xf>
    <xf numFmtId="0" fontId="1" fillId="0" borderId="26" xfId="61" applyFont="1" applyBorder="1">
      <alignment/>
      <protection/>
    </xf>
    <xf numFmtId="0" fontId="1" fillId="0" borderId="0" xfId="61" applyFont="1" applyBorder="1" applyAlignment="1" quotePrefix="1">
      <alignment horizontal="left"/>
      <protection/>
    </xf>
    <xf numFmtId="0" fontId="1" fillId="0" borderId="27" xfId="61" applyFont="1" applyBorder="1" applyAlignment="1" quotePrefix="1">
      <alignment horizontal="left"/>
      <protection/>
    </xf>
    <xf numFmtId="0" fontId="7" fillId="0" borderId="28" xfId="61" applyFont="1" applyBorder="1">
      <alignment/>
      <protection/>
    </xf>
    <xf numFmtId="0" fontId="1" fillId="0" borderId="29" xfId="61" applyFont="1" applyBorder="1">
      <alignment/>
      <protection/>
    </xf>
    <xf numFmtId="0" fontId="3" fillId="0" borderId="14" xfId="61" applyFont="1" applyBorder="1">
      <alignment/>
      <protection/>
    </xf>
    <xf numFmtId="38" fontId="1" fillId="0" borderId="15" xfId="54" applyNumberFormat="1" applyFont="1" applyBorder="1" applyAlignment="1">
      <alignment/>
    </xf>
    <xf numFmtId="38" fontId="1" fillId="0" borderId="26" xfId="61" applyNumberFormat="1" applyFont="1" applyBorder="1" applyAlignment="1">
      <alignment horizontal="right"/>
      <protection/>
    </xf>
    <xf numFmtId="3" fontId="1" fillId="0" borderId="13" xfId="61" applyNumberFormat="1" applyFont="1" applyBorder="1" applyAlignment="1">
      <alignment horizontal="right"/>
      <protection/>
    </xf>
    <xf numFmtId="0" fontId="1" fillId="0" borderId="14" xfId="61" applyFont="1" applyBorder="1">
      <alignment/>
      <protection/>
    </xf>
    <xf numFmtId="0" fontId="2" fillId="0" borderId="28" xfId="58" applyNumberFormat="1" applyFont="1" applyBorder="1" applyAlignment="1">
      <alignment horizontal="left"/>
      <protection/>
    </xf>
    <xf numFmtId="0" fontId="2" fillId="0" borderId="28" xfId="58" applyNumberFormat="1" applyFont="1" applyBorder="1" applyAlignment="1" quotePrefix="1">
      <alignment horizontal="left"/>
      <protection/>
    </xf>
    <xf numFmtId="0" fontId="7" fillId="0" borderId="0" xfId="61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0" fontId="9" fillId="0" borderId="0" xfId="58" applyFont="1" applyBorder="1" applyAlignment="1" quotePrefix="1">
      <alignment horizontal="left"/>
      <protection/>
    </xf>
    <xf numFmtId="0" fontId="3" fillId="0" borderId="0" xfId="58" applyFont="1">
      <alignment/>
      <protection/>
    </xf>
    <xf numFmtId="0" fontId="3" fillId="0" borderId="0" xfId="58" applyFont="1" applyBorder="1">
      <alignment/>
      <protection/>
    </xf>
    <xf numFmtId="38" fontId="3" fillId="0" borderId="24" xfId="58" applyNumberFormat="1" applyFont="1" applyBorder="1">
      <alignment/>
      <protection/>
    </xf>
    <xf numFmtId="38" fontId="3" fillId="0" borderId="26" xfId="58" applyNumberFormat="1" applyFont="1" applyBorder="1">
      <alignment/>
      <protection/>
    </xf>
    <xf numFmtId="38" fontId="3" fillId="0" borderId="0" xfId="58" applyNumberFormat="1" applyFont="1" applyBorder="1">
      <alignment/>
      <protection/>
    </xf>
    <xf numFmtId="3" fontId="3" fillId="0" borderId="11" xfId="58" applyNumberFormat="1" applyFont="1" applyFill="1" applyBorder="1">
      <alignment/>
      <protection/>
    </xf>
    <xf numFmtId="0" fontId="9" fillId="0" borderId="0" xfId="58" applyFont="1" applyAlignment="1" quotePrefix="1">
      <alignment horizontal="left"/>
      <protection/>
    </xf>
    <xf numFmtId="0" fontId="9" fillId="0" borderId="0" xfId="59" applyFont="1" applyAlignment="1" quotePrefix="1">
      <alignment horizontal="left"/>
      <protection/>
    </xf>
    <xf numFmtId="0" fontId="3" fillId="0" borderId="0" xfId="59" applyFont="1">
      <alignment/>
      <protection/>
    </xf>
    <xf numFmtId="0" fontId="3" fillId="0" borderId="24" xfId="59" applyFont="1" applyBorder="1">
      <alignment/>
      <protection/>
    </xf>
    <xf numFmtId="0" fontId="3" fillId="0" borderId="26" xfId="59" applyFont="1" applyBorder="1">
      <alignment/>
      <protection/>
    </xf>
    <xf numFmtId="0" fontId="3" fillId="0" borderId="0" xfId="60" applyFont="1">
      <alignment/>
      <protection/>
    </xf>
    <xf numFmtId="0" fontId="9" fillId="0" borderId="0" xfId="60" applyFont="1" applyAlignment="1" quotePrefix="1">
      <alignment horizontal="left"/>
      <protection/>
    </xf>
    <xf numFmtId="0" fontId="3" fillId="0" borderId="24" xfId="60" applyFont="1" applyBorder="1">
      <alignment/>
      <protection/>
    </xf>
    <xf numFmtId="0" fontId="3" fillId="0" borderId="26" xfId="60" applyFont="1" applyBorder="1">
      <alignment/>
      <protection/>
    </xf>
    <xf numFmtId="3" fontId="3" fillId="0" borderId="11" xfId="60" applyNumberFormat="1" applyFont="1" applyBorder="1" applyAlignment="1" quotePrefix="1">
      <alignment horizontal="right"/>
      <protection/>
    </xf>
    <xf numFmtId="49" fontId="2" fillId="0" borderId="28" xfId="58" applyNumberFormat="1" applyFont="1" applyBorder="1" applyAlignment="1">
      <alignment horizontal="left"/>
      <protection/>
    </xf>
    <xf numFmtId="0" fontId="4" fillId="0" borderId="0" xfId="58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0" fontId="4" fillId="0" borderId="0" xfId="60" applyFont="1" applyAlignment="1" quotePrefix="1">
      <alignment horizontal="left"/>
      <protection/>
    </xf>
    <xf numFmtId="0" fontId="5" fillId="0" borderId="0" xfId="58" applyFont="1" applyAlignment="1" quotePrefix="1">
      <alignment horizontal="left"/>
      <protection/>
    </xf>
    <xf numFmtId="0" fontId="5" fillId="0" borderId="0" xfId="59" applyFont="1" applyAlignment="1" quotePrefix="1">
      <alignment horizontal="left"/>
      <protection/>
    </xf>
    <xf numFmtId="0" fontId="5" fillId="0" borderId="0" xfId="60" applyFont="1" applyAlignment="1" quotePrefix="1">
      <alignment horizontal="left"/>
      <protection/>
    </xf>
    <xf numFmtId="0" fontId="3" fillId="0" borderId="25" xfId="58" applyFont="1" applyBorder="1">
      <alignment/>
      <protection/>
    </xf>
    <xf numFmtId="3" fontId="3" fillId="0" borderId="0" xfId="51" applyNumberFormat="1" applyFont="1" applyBorder="1" applyAlignment="1">
      <alignment/>
    </xf>
    <xf numFmtId="3" fontId="3" fillId="0" borderId="0" xfId="58" applyNumberFormat="1" applyFont="1" applyBorder="1">
      <alignment/>
      <protection/>
    </xf>
    <xf numFmtId="0" fontId="3" fillId="0" borderId="25" xfId="59" applyFont="1" applyBorder="1">
      <alignment/>
      <protection/>
    </xf>
    <xf numFmtId="3" fontId="3" fillId="0" borderId="0" xfId="52" applyNumberFormat="1" applyFont="1" applyBorder="1" applyAlignment="1">
      <alignment/>
    </xf>
    <xf numFmtId="0" fontId="3" fillId="0" borderId="25" xfId="60" applyFont="1" applyBorder="1">
      <alignment/>
      <protection/>
    </xf>
    <xf numFmtId="3" fontId="3" fillId="0" borderId="0" xfId="53" applyNumberFormat="1" applyFont="1" applyBorder="1" applyAlignment="1">
      <alignment/>
    </xf>
    <xf numFmtId="0" fontId="7" fillId="0" borderId="27" xfId="58" applyFont="1" applyBorder="1" applyAlignment="1" quotePrefix="1">
      <alignment horizontal="left"/>
      <protection/>
    </xf>
    <xf numFmtId="0" fontId="7" fillId="0" borderId="17" xfId="58" applyFont="1" applyBorder="1" applyAlignment="1" quotePrefix="1">
      <alignment horizontal="right"/>
      <protection/>
    </xf>
    <xf numFmtId="0" fontId="7" fillId="0" borderId="18" xfId="58" applyFont="1" applyBorder="1" applyAlignment="1" quotePrefix="1">
      <alignment horizontal="right"/>
      <protection/>
    </xf>
    <xf numFmtId="0" fontId="7" fillId="0" borderId="28" xfId="58" applyFont="1" applyBorder="1">
      <alignment/>
      <protection/>
    </xf>
    <xf numFmtId="0" fontId="7" fillId="0" borderId="0" xfId="58" applyFont="1" applyBorder="1" applyAlignment="1">
      <alignment horizontal="right"/>
      <protection/>
    </xf>
    <xf numFmtId="0" fontId="7" fillId="0" borderId="0" xfId="58" applyFont="1" applyBorder="1" applyAlignment="1" quotePrefix="1">
      <alignment horizontal="right"/>
      <protection/>
    </xf>
    <xf numFmtId="0" fontId="7" fillId="0" borderId="20" xfId="58" applyFont="1" applyBorder="1" applyAlignment="1" quotePrefix="1">
      <alignment horizontal="right"/>
      <protection/>
    </xf>
    <xf numFmtId="0" fontId="7" fillId="0" borderId="29" xfId="58" applyFont="1" applyBorder="1">
      <alignment/>
      <protection/>
    </xf>
    <xf numFmtId="0" fontId="7" fillId="0" borderId="22" xfId="58" applyFont="1" applyBorder="1" applyAlignment="1" quotePrefix="1">
      <alignment horizontal="right"/>
      <protection/>
    </xf>
    <xf numFmtId="0" fontId="7" fillId="0" borderId="23" xfId="58" applyFont="1" applyBorder="1" applyAlignment="1" quotePrefix="1">
      <alignment horizontal="right"/>
      <protection/>
    </xf>
    <xf numFmtId="0" fontId="7" fillId="0" borderId="20" xfId="58" applyFont="1" applyBorder="1" applyAlignment="1">
      <alignment horizontal="right"/>
      <protection/>
    </xf>
    <xf numFmtId="0" fontId="7" fillId="0" borderId="27" xfId="59" applyFont="1" applyBorder="1" applyAlignment="1" quotePrefix="1">
      <alignment horizontal="left"/>
      <protection/>
    </xf>
    <xf numFmtId="0" fontId="7" fillId="0" borderId="17" xfId="59" applyFont="1" applyBorder="1" applyAlignment="1" quotePrefix="1">
      <alignment horizontal="right"/>
      <protection/>
    </xf>
    <xf numFmtId="0" fontId="7" fillId="0" borderId="30" xfId="59" applyFont="1" applyBorder="1" applyAlignment="1" quotePrefix="1">
      <alignment horizontal="left"/>
      <protection/>
    </xf>
    <xf numFmtId="0" fontId="7" fillId="0" borderId="17" xfId="59" applyFont="1" applyBorder="1" applyAlignment="1">
      <alignment horizontal="right"/>
      <protection/>
    </xf>
    <xf numFmtId="0" fontId="7" fillId="0" borderId="18" xfId="59" applyFont="1" applyBorder="1" applyAlignment="1" quotePrefix="1">
      <alignment horizontal="right"/>
      <protection/>
    </xf>
    <xf numFmtId="0" fontId="7" fillId="0" borderId="28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Border="1" applyAlignment="1" quotePrefix="1">
      <alignment horizontal="right"/>
      <protection/>
    </xf>
    <xf numFmtId="0" fontId="7" fillId="0" borderId="20" xfId="59" applyFont="1" applyBorder="1" applyAlignment="1" quotePrefix="1">
      <alignment horizontal="right"/>
      <protection/>
    </xf>
    <xf numFmtId="0" fontId="7" fillId="0" borderId="29" xfId="59" applyFont="1" applyBorder="1">
      <alignment/>
      <protection/>
    </xf>
    <xf numFmtId="0" fontId="7" fillId="0" borderId="22" xfId="59" applyFont="1" applyBorder="1" applyAlignment="1" quotePrefix="1">
      <alignment horizontal="right"/>
      <protection/>
    </xf>
    <xf numFmtId="0" fontId="7" fillId="0" borderId="23" xfId="59" applyFont="1" applyBorder="1" applyAlignment="1" quotePrefix="1">
      <alignment horizontal="right"/>
      <protection/>
    </xf>
    <xf numFmtId="0" fontId="7" fillId="0" borderId="27" xfId="60" applyFont="1" applyBorder="1" applyAlignment="1" quotePrefix="1">
      <alignment horizontal="left"/>
      <protection/>
    </xf>
    <xf numFmtId="0" fontId="7" fillId="0" borderId="17" xfId="60" applyFont="1" applyBorder="1" applyAlignment="1">
      <alignment horizontal="right"/>
      <protection/>
    </xf>
    <xf numFmtId="0" fontId="7" fillId="0" borderId="18" xfId="60" applyFont="1" applyBorder="1" applyAlignment="1" quotePrefix="1">
      <alignment horizontal="right"/>
      <protection/>
    </xf>
    <xf numFmtId="0" fontId="7" fillId="0" borderId="28" xfId="60" applyFont="1" applyBorder="1">
      <alignment/>
      <protection/>
    </xf>
    <xf numFmtId="0" fontId="7" fillId="0" borderId="0" xfId="60" applyFont="1" applyBorder="1" applyAlignment="1">
      <alignment horizontal="right"/>
      <protection/>
    </xf>
    <xf numFmtId="0" fontId="7" fillId="0" borderId="0" xfId="60" applyFont="1" applyBorder="1" applyAlignment="1" quotePrefix="1">
      <alignment horizontal="right"/>
      <protection/>
    </xf>
    <xf numFmtId="0" fontId="7" fillId="0" borderId="29" xfId="60" applyFont="1" applyBorder="1">
      <alignment/>
      <protection/>
    </xf>
    <xf numFmtId="0" fontId="7" fillId="0" borderId="22" xfId="60" applyFont="1" applyBorder="1" applyAlignment="1" quotePrefix="1">
      <alignment horizontal="right"/>
      <protection/>
    </xf>
    <xf numFmtId="0" fontId="7" fillId="0" borderId="23" xfId="60" applyFont="1" applyBorder="1" applyAlignment="1" quotePrefix="1">
      <alignment horizontal="right"/>
      <protection/>
    </xf>
    <xf numFmtId="0" fontId="7" fillId="0" borderId="0" xfId="60" applyFont="1" applyAlignment="1">
      <alignment horizontal="right"/>
      <protection/>
    </xf>
    <xf numFmtId="0" fontId="7" fillId="0" borderId="20" xfId="60" applyFont="1" applyBorder="1" applyAlignment="1" quotePrefix="1">
      <alignment horizontal="right"/>
      <protection/>
    </xf>
    <xf numFmtId="0" fontId="7" fillId="0" borderId="0" xfId="60" applyFont="1" applyBorder="1" applyAlignment="1">
      <alignment horizontal="center"/>
      <protection/>
    </xf>
    <xf numFmtId="0" fontId="7" fillId="0" borderId="0" xfId="60" applyFont="1" applyBorder="1" applyAlignment="1">
      <alignment horizontal="left"/>
      <protection/>
    </xf>
    <xf numFmtId="3" fontId="0" fillId="0" borderId="0" xfId="0" applyNumberFormat="1" applyAlignment="1">
      <alignment/>
    </xf>
    <xf numFmtId="3" fontId="1" fillId="0" borderId="0" xfId="61" applyNumberFormat="1" applyFont="1" applyBorder="1" applyAlignment="1">
      <alignment horizontal="right"/>
      <protection/>
    </xf>
    <xf numFmtId="0" fontId="1" fillId="0" borderId="0" xfId="61" applyFont="1" applyFill="1">
      <alignment/>
      <protection/>
    </xf>
    <xf numFmtId="0" fontId="0" fillId="0" borderId="0" xfId="0" applyFill="1" applyAlignment="1">
      <alignment/>
    </xf>
    <xf numFmtId="3" fontId="4" fillId="0" borderId="0" xfId="54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" fillId="0" borderId="13" xfId="54" applyNumberFormat="1" applyFont="1" applyBorder="1" applyAlignment="1">
      <alignment horizontal="right"/>
    </xf>
    <xf numFmtId="3" fontId="1" fillId="0" borderId="13" xfId="54" applyNumberFormat="1" applyFont="1" applyBorder="1" applyAlignment="1">
      <alignment/>
    </xf>
    <xf numFmtId="3" fontId="1" fillId="0" borderId="13" xfId="61" applyNumberFormat="1" applyFont="1" applyBorder="1">
      <alignment/>
      <protection/>
    </xf>
    <xf numFmtId="3" fontId="1" fillId="0" borderId="24" xfId="61" applyNumberFormat="1" applyFont="1" applyBorder="1" applyAlignment="1">
      <alignment horizontal="right"/>
      <protection/>
    </xf>
    <xf numFmtId="3" fontId="55" fillId="0" borderId="31" xfId="54" applyNumberFormat="1" applyFont="1" applyBorder="1" applyAlignment="1">
      <alignment horizontal="right"/>
    </xf>
    <xf numFmtId="38" fontId="1" fillId="0" borderId="31" xfId="61" applyNumberFormat="1" applyFont="1" applyBorder="1" applyAlignment="1">
      <alignment horizontal="right"/>
      <protection/>
    </xf>
    <xf numFmtId="3" fontId="3" fillId="0" borderId="31" xfId="61" applyNumberFormat="1" applyFont="1" applyBorder="1" applyAlignment="1">
      <alignment horizontal="right"/>
      <protection/>
    </xf>
    <xf numFmtId="38" fontId="1" fillId="0" borderId="32" xfId="61" applyNumberFormat="1" applyFont="1" applyBorder="1" applyAlignment="1">
      <alignment horizontal="right"/>
      <protection/>
    </xf>
    <xf numFmtId="0" fontId="1" fillId="0" borderId="28" xfId="61" applyFont="1" applyBorder="1" applyAlignment="1" quotePrefix="1">
      <alignment horizontal="left"/>
      <protection/>
    </xf>
    <xf numFmtId="0" fontId="6" fillId="0" borderId="33" xfId="61" applyFont="1" applyBorder="1" applyAlignment="1" quotePrefix="1">
      <alignment horizontal="left"/>
      <protection/>
    </xf>
    <xf numFmtId="0" fontId="1" fillId="0" borderId="33" xfId="61" applyFont="1" applyBorder="1">
      <alignment/>
      <protection/>
    </xf>
    <xf numFmtId="0" fontId="1" fillId="0" borderId="34" xfId="61" applyFont="1" applyBorder="1">
      <alignment/>
      <protection/>
    </xf>
    <xf numFmtId="0" fontId="1" fillId="0" borderId="35" xfId="61" applyFont="1" applyBorder="1">
      <alignment/>
      <protection/>
    </xf>
    <xf numFmtId="0" fontId="7" fillId="0" borderId="31" xfId="61" applyFont="1" applyBorder="1" applyAlignment="1">
      <alignment horizontal="right"/>
      <protection/>
    </xf>
    <xf numFmtId="0" fontId="1" fillId="0" borderId="36" xfId="61" applyFont="1" applyBorder="1">
      <alignment/>
      <protection/>
    </xf>
    <xf numFmtId="0" fontId="2" fillId="0" borderId="28" xfId="58" applyNumberFormat="1" applyFont="1" applyFill="1" applyBorder="1" applyAlignment="1">
      <alignment horizontal="left"/>
      <protection/>
    </xf>
    <xf numFmtId="3" fontId="3" fillId="0" borderId="0" xfId="53" applyNumberFormat="1" applyFont="1" applyFill="1" applyBorder="1" applyAlignment="1">
      <alignment/>
    </xf>
    <xf numFmtId="3" fontId="3" fillId="0" borderId="11" xfId="60" applyNumberFormat="1" applyFont="1" applyFill="1" applyBorder="1" applyAlignment="1" quotePrefix="1">
      <alignment horizontal="right"/>
      <protection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1" fillId="33" borderId="0" xfId="58" applyFont="1" applyFill="1">
      <alignment/>
      <protection/>
    </xf>
    <xf numFmtId="49" fontId="2" fillId="33" borderId="28" xfId="58" applyNumberFormat="1" applyFont="1" applyFill="1" applyBorder="1" applyAlignment="1">
      <alignment horizontal="left"/>
      <protection/>
    </xf>
    <xf numFmtId="3" fontId="3" fillId="33" borderId="11" xfId="58" applyNumberFormat="1" applyFont="1" applyFill="1" applyBorder="1">
      <alignment/>
      <protection/>
    </xf>
    <xf numFmtId="0" fontId="2" fillId="33" borderId="28" xfId="58" applyNumberFormat="1" applyFont="1" applyFill="1" applyBorder="1" applyAlignment="1">
      <alignment horizontal="left"/>
      <protection/>
    </xf>
    <xf numFmtId="3" fontId="3" fillId="33" borderId="11" xfId="59" applyNumberFormat="1" applyFont="1" applyFill="1" applyBorder="1">
      <alignment/>
      <protection/>
    </xf>
    <xf numFmtId="0" fontId="2" fillId="0" borderId="37" xfId="58" applyFont="1" applyFill="1" applyBorder="1" applyAlignment="1">
      <alignment horizontal="left"/>
      <protection/>
    </xf>
    <xf numFmtId="3" fontId="3" fillId="0" borderId="38" xfId="58" applyNumberFormat="1" applyFont="1" applyFill="1" applyBorder="1">
      <alignment/>
      <protection/>
    </xf>
    <xf numFmtId="0" fontId="2" fillId="0" borderId="37" xfId="58" applyFont="1" applyFill="1" applyBorder="1" applyAlignment="1" quotePrefix="1">
      <alignment horizontal="left"/>
      <protection/>
    </xf>
    <xf numFmtId="0" fontId="2" fillId="0" borderId="37" xfId="58" applyFont="1" applyFill="1" applyBorder="1">
      <alignment/>
      <protection/>
    </xf>
    <xf numFmtId="0" fontId="1" fillId="0" borderId="0" xfId="58" applyFont="1" applyFill="1">
      <alignment/>
      <protection/>
    </xf>
    <xf numFmtId="170" fontId="0" fillId="0" borderId="0" xfId="0" applyNumberFormat="1" applyFont="1" applyBorder="1" applyAlignment="1">
      <alignment/>
    </xf>
    <xf numFmtId="0" fontId="8" fillId="0" borderId="0" xfId="60" applyFont="1" applyBorder="1">
      <alignment/>
      <protection/>
    </xf>
    <xf numFmtId="0" fontId="2" fillId="0" borderId="28" xfId="58" applyNumberFormat="1" applyFont="1" applyFill="1" applyBorder="1" applyAlignment="1" quotePrefix="1">
      <alignment horizontal="left"/>
      <protection/>
    </xf>
    <xf numFmtId="3" fontId="2" fillId="0" borderId="11" xfId="61" applyNumberFormat="1" applyFont="1" applyFill="1" applyBorder="1" applyAlignment="1">
      <alignment horizontal="right"/>
      <protection/>
    </xf>
    <xf numFmtId="0" fontId="56" fillId="0" borderId="14" xfId="60" applyFont="1" applyBorder="1">
      <alignment/>
      <protection/>
    </xf>
    <xf numFmtId="3" fontId="4" fillId="0" borderId="39" xfId="54" applyNumberFormat="1" applyFont="1" applyBorder="1" applyAlignment="1">
      <alignment horizontal="right"/>
    </xf>
    <xf numFmtId="3" fontId="55" fillId="0" borderId="40" xfId="54" applyNumberFormat="1" applyFont="1" applyBorder="1" applyAlignment="1">
      <alignment horizontal="right"/>
    </xf>
    <xf numFmtId="3" fontId="1" fillId="33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0" fontId="13" fillId="0" borderId="0" xfId="60" applyFont="1" applyAlignment="1" quotePrefix="1">
      <alignment horizontal="left"/>
      <protection/>
    </xf>
    <xf numFmtId="0" fontId="13" fillId="0" borderId="0" xfId="60" applyFont="1">
      <alignment/>
      <protection/>
    </xf>
    <xf numFmtId="0" fontId="14" fillId="0" borderId="0" xfId="60" applyFont="1">
      <alignment/>
      <protection/>
    </xf>
    <xf numFmtId="0" fontId="8" fillId="0" borderId="0" xfId="58" applyFont="1" applyBorder="1" applyAlignment="1" quotePrefix="1">
      <alignment horizontal="left"/>
      <protection/>
    </xf>
    <xf numFmtId="0" fontId="15" fillId="0" borderId="0" xfId="60" applyFont="1" applyAlignment="1" quotePrefix="1">
      <alignment horizontal="left"/>
      <protection/>
    </xf>
    <xf numFmtId="38" fontId="14" fillId="0" borderId="0" xfId="60" applyNumberFormat="1" applyFont="1" applyBorder="1" applyAlignment="1">
      <alignment horizontal="right"/>
      <protection/>
    </xf>
    <xf numFmtId="0" fontId="16" fillId="0" borderId="0" xfId="60" applyFont="1" applyAlignment="1" quotePrefix="1">
      <alignment horizontal="left"/>
      <protection/>
    </xf>
    <xf numFmtId="0" fontId="8" fillId="0" borderId="0" xfId="60" applyFont="1" applyAlignment="1" quotePrefix="1">
      <alignment horizontal="left"/>
      <protection/>
    </xf>
    <xf numFmtId="0" fontId="17" fillId="0" borderId="27" xfId="60" applyFont="1" applyBorder="1" applyAlignment="1" quotePrefix="1">
      <alignment horizontal="left"/>
      <protection/>
    </xf>
    <xf numFmtId="0" fontId="17" fillId="0" borderId="30" xfId="60" applyFont="1" applyBorder="1" applyAlignment="1" quotePrefix="1">
      <alignment horizontal="left"/>
      <protection/>
    </xf>
    <xf numFmtId="0" fontId="17" fillId="0" borderId="30" xfId="60" applyFont="1" applyBorder="1">
      <alignment/>
      <protection/>
    </xf>
    <xf numFmtId="0" fontId="17" fillId="0" borderId="30" xfId="60" applyFont="1" applyBorder="1" applyAlignment="1" quotePrefix="1">
      <alignment horizontal="center"/>
      <protection/>
    </xf>
    <xf numFmtId="0" fontId="17" fillId="0" borderId="30" xfId="60" applyFont="1" applyBorder="1" applyAlignment="1">
      <alignment horizontal="center"/>
      <protection/>
    </xf>
    <xf numFmtId="0" fontId="17" fillId="0" borderId="17" xfId="60" applyFont="1" applyBorder="1" applyAlignment="1">
      <alignment horizontal="right"/>
      <protection/>
    </xf>
    <xf numFmtId="0" fontId="17" fillId="0" borderId="18" xfId="60" applyFont="1" applyBorder="1" applyAlignment="1" quotePrefix="1">
      <alignment horizontal="right"/>
      <protection/>
    </xf>
    <xf numFmtId="0" fontId="17" fillId="0" borderId="28" xfId="60" applyFont="1" applyBorder="1">
      <alignment/>
      <protection/>
    </xf>
    <xf numFmtId="0" fontId="17" fillId="0" borderId="0" xfId="60" applyFont="1" applyBorder="1" applyAlignment="1">
      <alignment horizontal="right"/>
      <protection/>
    </xf>
    <xf numFmtId="0" fontId="17" fillId="0" borderId="0" xfId="60" applyFont="1" applyBorder="1" applyAlignment="1" quotePrefix="1">
      <alignment horizontal="right"/>
      <protection/>
    </xf>
    <xf numFmtId="0" fontId="17" fillId="0" borderId="20" xfId="60" applyFont="1" applyBorder="1" applyAlignment="1">
      <alignment horizontal="right"/>
      <protection/>
    </xf>
    <xf numFmtId="0" fontId="17" fillId="0" borderId="29" xfId="60" applyFont="1" applyBorder="1">
      <alignment/>
      <protection/>
    </xf>
    <xf numFmtId="0" fontId="17" fillId="0" borderId="22" xfId="60" applyFont="1" applyBorder="1" applyAlignment="1">
      <alignment horizontal="right"/>
      <protection/>
    </xf>
    <xf numFmtId="0" fontId="17" fillId="0" borderId="22" xfId="60" applyFont="1" applyBorder="1" applyAlignment="1" quotePrefix="1">
      <alignment horizontal="right"/>
      <protection/>
    </xf>
    <xf numFmtId="0" fontId="17" fillId="0" borderId="22" xfId="60" applyFont="1" applyBorder="1">
      <alignment/>
      <protection/>
    </xf>
    <xf numFmtId="0" fontId="17" fillId="0" borderId="23" xfId="60" applyFont="1" applyBorder="1" applyAlignment="1" quotePrefix="1">
      <alignment horizontal="right"/>
      <protection/>
    </xf>
    <xf numFmtId="0" fontId="18" fillId="33" borderId="28" xfId="58" applyNumberFormat="1" applyFont="1" applyFill="1" applyBorder="1" applyAlignment="1" quotePrefix="1">
      <alignment horizontal="left"/>
      <protection/>
    </xf>
    <xf numFmtId="3" fontId="13" fillId="33" borderId="0" xfId="0" applyNumberFormat="1" applyFont="1" applyFill="1" applyAlignment="1">
      <alignment/>
    </xf>
    <xf numFmtId="3" fontId="14" fillId="33" borderId="0" xfId="60" applyNumberFormat="1" applyFont="1" applyFill="1" applyBorder="1">
      <alignment/>
      <protection/>
    </xf>
    <xf numFmtId="3" fontId="14" fillId="33" borderId="11" xfId="60" applyNumberFormat="1" applyFont="1" applyFill="1" applyBorder="1">
      <alignment/>
      <protection/>
    </xf>
    <xf numFmtId="3" fontId="13" fillId="33" borderId="0" xfId="60" applyNumberFormat="1" applyFont="1" applyFill="1">
      <alignment/>
      <protection/>
    </xf>
    <xf numFmtId="0" fontId="18" fillId="0" borderId="28" xfId="58" applyNumberFormat="1" applyFont="1" applyBorder="1" applyAlignment="1" quotePrefix="1">
      <alignment horizontal="left"/>
      <protection/>
    </xf>
    <xf numFmtId="3" fontId="13" fillId="0" borderId="0" xfId="0" applyNumberFormat="1" applyFont="1" applyAlignment="1">
      <alignment/>
    </xf>
    <xf numFmtId="38" fontId="13" fillId="0" borderId="12" xfId="53" applyNumberFormat="1" applyFont="1" applyBorder="1" applyAlignment="1">
      <alignment/>
    </xf>
    <xf numFmtId="38" fontId="13" fillId="0" borderId="13" xfId="53" applyNumberFormat="1" applyFont="1" applyBorder="1" applyAlignment="1">
      <alignment/>
    </xf>
    <xf numFmtId="38" fontId="13" fillId="0" borderId="13" xfId="60" applyNumberFormat="1" applyFont="1" applyBorder="1">
      <alignment/>
      <protection/>
    </xf>
    <xf numFmtId="0" fontId="14" fillId="0" borderId="13" xfId="60" applyFont="1" applyBorder="1">
      <alignment/>
      <protection/>
    </xf>
    <xf numFmtId="0" fontId="13" fillId="0" borderId="13" xfId="60" applyFont="1" applyBorder="1">
      <alignment/>
      <protection/>
    </xf>
    <xf numFmtId="0" fontId="14" fillId="0" borderId="24" xfId="60" applyFont="1" applyBorder="1">
      <alignment/>
      <protection/>
    </xf>
    <xf numFmtId="0" fontId="14" fillId="0" borderId="28" xfId="58" applyNumberFormat="1" applyFont="1" applyBorder="1" applyAlignment="1" quotePrefix="1">
      <alignment horizontal="left"/>
      <protection/>
    </xf>
    <xf numFmtId="3" fontId="14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0" fontId="13" fillId="0" borderId="28" xfId="58" applyNumberFormat="1" applyFont="1" applyBorder="1" applyAlignment="1" quotePrefix="1">
      <alignment horizontal="left"/>
      <protection/>
    </xf>
    <xf numFmtId="169" fontId="13" fillId="0" borderId="33" xfId="53" applyNumberFormat="1" applyFont="1" applyBorder="1" applyAlignment="1">
      <alignment/>
    </xf>
    <xf numFmtId="38" fontId="13" fillId="0" borderId="33" xfId="60" applyNumberFormat="1" applyFont="1" applyBorder="1">
      <alignment/>
      <protection/>
    </xf>
    <xf numFmtId="0" fontId="14" fillId="0" borderId="33" xfId="60" applyFont="1" applyBorder="1">
      <alignment/>
      <protection/>
    </xf>
    <xf numFmtId="0" fontId="13" fillId="0" borderId="33" xfId="60" applyFont="1" applyBorder="1">
      <alignment/>
      <protection/>
    </xf>
    <xf numFmtId="0" fontId="14" fillId="0" borderId="41" xfId="60" applyFont="1" applyBorder="1">
      <alignment/>
      <protection/>
    </xf>
    <xf numFmtId="169" fontId="13" fillId="0" borderId="0" xfId="53" applyNumberFormat="1" applyFont="1" applyBorder="1" applyAlignment="1">
      <alignment/>
    </xf>
    <xf numFmtId="38" fontId="13" fillId="0" borderId="0" xfId="60" applyNumberFormat="1" applyFont="1" applyBorder="1">
      <alignment/>
      <protection/>
    </xf>
    <xf numFmtId="0" fontId="14" fillId="0" borderId="0" xfId="60" applyFont="1" applyBorder="1">
      <alignment/>
      <protection/>
    </xf>
    <xf numFmtId="0" fontId="13" fillId="0" borderId="0" xfId="60" applyFont="1" applyBorder="1">
      <alignment/>
      <protection/>
    </xf>
    <xf numFmtId="3" fontId="1" fillId="0" borderId="42" xfId="61" applyNumberFormat="1" applyFont="1" applyBorder="1">
      <alignment/>
      <protection/>
    </xf>
    <xf numFmtId="170" fontId="0" fillId="33" borderId="43" xfId="49" applyNumberFormat="1" applyFont="1" applyFill="1" applyBorder="1" applyAlignment="1" applyProtection="1">
      <alignment/>
      <protection hidden="1"/>
    </xf>
    <xf numFmtId="0" fontId="2" fillId="0" borderId="44" xfId="58" applyNumberFormat="1" applyFont="1" applyBorder="1" applyAlignment="1" quotePrefix="1">
      <alignment horizontal="left"/>
      <protection/>
    </xf>
    <xf numFmtId="170" fontId="0" fillId="33" borderId="45" xfId="49" applyNumberFormat="1" applyFont="1" applyFill="1" applyBorder="1" applyAlignment="1" applyProtection="1">
      <alignment/>
      <protection hidden="1"/>
    </xf>
    <xf numFmtId="0" fontId="7" fillId="0" borderId="30" xfId="60" applyFont="1" applyBorder="1" applyAlignment="1" quotePrefix="1">
      <alignment horizontal="center"/>
      <protection/>
    </xf>
    <xf numFmtId="0" fontId="7" fillId="0" borderId="30" xfId="60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SOAPAB" xfId="51"/>
    <cellStyle name="Millares_SOAPC" xfId="52"/>
    <cellStyle name="Millares_SOAPDE" xfId="53"/>
    <cellStyle name="Millares_SOAPFGH" xfId="54"/>
    <cellStyle name="Currency" xfId="55"/>
    <cellStyle name="Currency [0]" xfId="56"/>
    <cellStyle name="Neutral" xfId="57"/>
    <cellStyle name="Normal_SOAPAB" xfId="58"/>
    <cellStyle name="Normal_SOAPC" xfId="59"/>
    <cellStyle name="Normal_SOAPDE" xfId="60"/>
    <cellStyle name="Normal_SOAPFGH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33"/>
  <sheetViews>
    <sheetView zoomScalePageLayoutView="0" workbookViewId="0" topLeftCell="C13">
      <selection activeCell="I22" sqref="I22"/>
    </sheetView>
  </sheetViews>
  <sheetFormatPr defaultColWidth="11.421875" defaultRowHeight="12.75"/>
  <cols>
    <col min="1" max="1" width="22.421875" style="13" customWidth="1"/>
    <col min="2" max="2" width="12.421875" style="13" customWidth="1"/>
    <col min="3" max="3" width="28.140625" style="13" customWidth="1"/>
    <col min="4" max="4" width="27.7109375" style="13" customWidth="1"/>
    <col min="5" max="5" width="26.8515625" style="88" customWidth="1"/>
    <col min="6" max="16384" width="11.421875" style="13" customWidth="1"/>
  </cols>
  <sheetData>
    <row r="1" ht="12.75">
      <c r="A1" s="12"/>
    </row>
    <row r="2" ht="12.75">
      <c r="A2" s="12"/>
    </row>
    <row r="3" spans="1:5" ht="12.75">
      <c r="A3" s="87" t="s">
        <v>62</v>
      </c>
      <c r="B3" s="14"/>
      <c r="C3" s="14"/>
      <c r="D3" s="14"/>
      <c r="E3" s="89"/>
    </row>
    <row r="5" ht="12.75">
      <c r="A5" s="108" t="s">
        <v>63</v>
      </c>
    </row>
    <row r="6" spans="1:2" ht="12.75" customHeight="1">
      <c r="A6" s="105" t="s">
        <v>95</v>
      </c>
      <c r="B6" s="15"/>
    </row>
    <row r="7" spans="1:5" ht="12.75" customHeight="1">
      <c r="A7" s="118"/>
      <c r="B7" s="119" t="s">
        <v>47</v>
      </c>
      <c r="C7" s="119" t="s">
        <v>47</v>
      </c>
      <c r="D7" s="119" t="s">
        <v>47</v>
      </c>
      <c r="E7" s="120" t="s">
        <v>64</v>
      </c>
    </row>
    <row r="8" spans="1:5" ht="12.75" customHeight="1">
      <c r="A8" s="121" t="s">
        <v>1</v>
      </c>
      <c r="B8" s="122" t="s">
        <v>65</v>
      </c>
      <c r="C8" s="123" t="s">
        <v>23</v>
      </c>
      <c r="D8" s="122" t="s">
        <v>66</v>
      </c>
      <c r="E8" s="124" t="s">
        <v>67</v>
      </c>
    </row>
    <row r="9" spans="1:5" ht="12.75">
      <c r="A9" s="125"/>
      <c r="B9" s="126" t="s">
        <v>68</v>
      </c>
      <c r="C9" s="126" t="s">
        <v>69</v>
      </c>
      <c r="D9" s="126" t="s">
        <v>70</v>
      </c>
      <c r="E9" s="127" t="s">
        <v>71</v>
      </c>
    </row>
    <row r="10" spans="1:5" s="180" customFormat="1" ht="12.75">
      <c r="A10" s="185" t="s">
        <v>86</v>
      </c>
      <c r="B10" s="86">
        <v>34</v>
      </c>
      <c r="C10" s="86"/>
      <c r="D10" s="86">
        <v>5057</v>
      </c>
      <c r="E10" s="186">
        <f aca="true" t="shared" si="0" ref="E10:E15">SUM(B10:D10)</f>
        <v>5091</v>
      </c>
    </row>
    <row r="11" spans="1:5" s="180" customFormat="1" ht="12.75">
      <c r="A11" s="185" t="s">
        <v>91</v>
      </c>
      <c r="B11" s="86">
        <v>1325</v>
      </c>
      <c r="C11" s="86">
        <v>1178</v>
      </c>
      <c r="D11" s="86">
        <v>582</v>
      </c>
      <c r="E11" s="186">
        <f t="shared" si="0"/>
        <v>3085</v>
      </c>
    </row>
    <row r="12" spans="1:5" s="180" customFormat="1" ht="12.75">
      <c r="A12" s="185" t="s">
        <v>94</v>
      </c>
      <c r="B12" s="86"/>
      <c r="C12" s="86"/>
      <c r="D12" s="86">
        <v>726</v>
      </c>
      <c r="E12" s="186">
        <f t="shared" si="0"/>
        <v>726</v>
      </c>
    </row>
    <row r="13" spans="1:5" s="180" customFormat="1" ht="12.75">
      <c r="A13" s="185" t="s">
        <v>9</v>
      </c>
      <c r="B13" s="86"/>
      <c r="C13" s="86"/>
      <c r="D13" s="86">
        <v>16</v>
      </c>
      <c r="E13" s="186">
        <f t="shared" si="0"/>
        <v>16</v>
      </c>
    </row>
    <row r="14" spans="1:5" s="180" customFormat="1" ht="12.75">
      <c r="A14" s="185" t="s">
        <v>92</v>
      </c>
      <c r="B14" s="86"/>
      <c r="C14" s="86"/>
      <c r="D14" s="86">
        <v>773</v>
      </c>
      <c r="E14" s="186">
        <f t="shared" si="0"/>
        <v>773</v>
      </c>
    </row>
    <row r="15" spans="1:5" s="180" customFormat="1" ht="12.75">
      <c r="A15" s="187" t="s">
        <v>82</v>
      </c>
      <c r="B15" s="86">
        <v>1</v>
      </c>
      <c r="C15" s="86"/>
      <c r="D15" s="86">
        <v>1675</v>
      </c>
      <c r="E15" s="186">
        <f t="shared" si="0"/>
        <v>1676</v>
      </c>
    </row>
    <row r="16" spans="1:5" s="180" customFormat="1" ht="12.75">
      <c r="A16" s="185" t="s">
        <v>88</v>
      </c>
      <c r="B16" s="86">
        <v>27</v>
      </c>
      <c r="C16" s="86">
        <v>145</v>
      </c>
      <c r="D16" s="86">
        <v>4296</v>
      </c>
      <c r="E16" s="186">
        <f aca="true" t="shared" si="1" ref="E16:E23">SUM(B16:D16)</f>
        <v>4468</v>
      </c>
    </row>
    <row r="17" spans="1:5" s="180" customFormat="1" ht="12.75">
      <c r="A17" s="185" t="s">
        <v>87</v>
      </c>
      <c r="B17" s="86"/>
      <c r="C17" s="86"/>
      <c r="D17" s="86">
        <v>5543</v>
      </c>
      <c r="E17" s="186">
        <f t="shared" si="1"/>
        <v>5543</v>
      </c>
    </row>
    <row r="18" spans="1:5" s="180" customFormat="1" ht="12.75">
      <c r="A18" s="188" t="s">
        <v>83</v>
      </c>
      <c r="B18" s="86">
        <v>389</v>
      </c>
      <c r="C18" s="86"/>
      <c r="D18" s="86">
        <v>3746</v>
      </c>
      <c r="E18" s="186">
        <f t="shared" si="1"/>
        <v>4135</v>
      </c>
    </row>
    <row r="19" spans="1:5" s="180" customFormat="1" ht="12.75">
      <c r="A19" s="188" t="s">
        <v>90</v>
      </c>
      <c r="B19" s="86">
        <v>124</v>
      </c>
      <c r="C19" s="86">
        <v>5</v>
      </c>
      <c r="D19" s="86">
        <v>3848</v>
      </c>
      <c r="E19" s="186">
        <f t="shared" si="1"/>
        <v>3977</v>
      </c>
    </row>
    <row r="20" spans="1:5" s="180" customFormat="1" ht="12.75">
      <c r="A20" s="188" t="s">
        <v>98</v>
      </c>
      <c r="B20" s="86">
        <v>1</v>
      </c>
      <c r="C20" s="86"/>
      <c r="D20" s="86">
        <v>53</v>
      </c>
      <c r="E20" s="186">
        <f t="shared" si="1"/>
        <v>54</v>
      </c>
    </row>
    <row r="21" spans="1:5" s="180" customFormat="1" ht="12.75">
      <c r="A21" s="185" t="s">
        <v>10</v>
      </c>
      <c r="B21" s="86"/>
      <c r="C21" s="86"/>
      <c r="D21" s="86">
        <v>3</v>
      </c>
      <c r="E21" s="186">
        <f t="shared" si="1"/>
        <v>3</v>
      </c>
    </row>
    <row r="22" spans="1:5" s="189" customFormat="1" ht="12.75">
      <c r="A22" s="185" t="s">
        <v>93</v>
      </c>
      <c r="B22" s="86"/>
      <c r="C22" s="86"/>
      <c r="D22" s="86">
        <v>7456</v>
      </c>
      <c r="E22" s="186">
        <f t="shared" si="1"/>
        <v>7456</v>
      </c>
    </row>
    <row r="23" spans="1:5" ht="12.75" customHeight="1">
      <c r="A23" s="185" t="s">
        <v>89</v>
      </c>
      <c r="B23" s="86">
        <v>4</v>
      </c>
      <c r="C23" s="86"/>
      <c r="D23" s="86">
        <v>1369</v>
      </c>
      <c r="E23" s="186">
        <f t="shared" si="1"/>
        <v>1373</v>
      </c>
    </row>
    <row r="24" spans="1:5" ht="12.75" customHeight="1">
      <c r="A24" s="18"/>
      <c r="B24" s="19"/>
      <c r="C24" s="20"/>
      <c r="D24" s="20"/>
      <c r="E24" s="90"/>
    </row>
    <row r="25" spans="1:5" ht="12.75" customHeight="1">
      <c r="A25" s="111" t="s">
        <v>11</v>
      </c>
      <c r="B25" s="112">
        <f>SUM(B10:B23)</f>
        <v>1905</v>
      </c>
      <c r="C25" s="112">
        <f>SUM(C10:C23)</f>
        <v>1328</v>
      </c>
      <c r="D25" s="112">
        <f>SUM(D10:D23)</f>
        <v>35143</v>
      </c>
      <c r="E25" s="10">
        <f>SUM(E10:E23)</f>
        <v>38376</v>
      </c>
    </row>
    <row r="26" spans="1:5" ht="12.75" customHeight="1">
      <c r="A26" s="21"/>
      <c r="B26" s="22"/>
      <c r="C26" s="23"/>
      <c r="D26" s="23"/>
      <c r="E26" s="91"/>
    </row>
    <row r="27" spans="2:5" ht="12.75" customHeight="1">
      <c r="B27" s="24"/>
      <c r="C27" s="16"/>
      <c r="D27" s="16"/>
      <c r="E27" s="92"/>
    </row>
    <row r="28" spans="2:4" ht="12.75">
      <c r="B28"/>
      <c r="C28"/>
      <c r="D28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2:4" ht="12.75">
      <c r="B33"/>
      <c r="C33"/>
      <c r="D33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6"/>
  <sheetViews>
    <sheetView zoomScalePageLayoutView="0" workbookViewId="0" topLeftCell="A13">
      <selection activeCell="E20" sqref="E20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24.57421875" style="0" customWidth="1"/>
    <col min="4" max="4" width="33.7109375" style="0" customWidth="1"/>
    <col min="5" max="5" width="27.00390625" style="0" customWidth="1"/>
    <col min="6" max="6" width="20.57421875" style="0" bestFit="1" customWidth="1"/>
  </cols>
  <sheetData>
    <row r="3" ht="12.75">
      <c r="A3" s="87" t="s">
        <v>62</v>
      </c>
    </row>
    <row r="4" spans="1:5" ht="12.75">
      <c r="A4" s="12"/>
      <c r="B4" s="13"/>
      <c r="C4" s="13"/>
      <c r="D4" s="13"/>
      <c r="E4" s="88"/>
    </row>
    <row r="5" spans="1:5" ht="12.75">
      <c r="A5" s="108" t="s">
        <v>72</v>
      </c>
      <c r="B5" s="13"/>
      <c r="C5" s="13"/>
      <c r="D5" s="13"/>
      <c r="E5" s="88"/>
    </row>
    <row r="6" spans="1:5" ht="12.75">
      <c r="A6" s="105" t="str">
        <f>'A-N° Sinies Denun'!A6</f>
        <v>      (entre el 1 de enero y  31 de diciembre de 2019)</v>
      </c>
      <c r="B6" s="94"/>
      <c r="C6" s="13"/>
      <c r="D6" s="13"/>
      <c r="E6" s="88"/>
    </row>
    <row r="7" spans="1:5" ht="12.75">
      <c r="A7" s="118"/>
      <c r="B7" s="119" t="s">
        <v>47</v>
      </c>
      <c r="C7" s="119" t="s">
        <v>47</v>
      </c>
      <c r="D7" s="119" t="s">
        <v>47</v>
      </c>
      <c r="E7" s="120" t="s">
        <v>35</v>
      </c>
    </row>
    <row r="8" spans="1:5" ht="12.75">
      <c r="A8" s="121" t="s">
        <v>1</v>
      </c>
      <c r="B8" s="122" t="s">
        <v>51</v>
      </c>
      <c r="C8" s="123" t="s">
        <v>73</v>
      </c>
      <c r="D8" s="122" t="s">
        <v>52</v>
      </c>
      <c r="E8" s="128"/>
    </row>
    <row r="9" spans="1:5" ht="12.75">
      <c r="A9" s="125"/>
      <c r="B9" s="126" t="s">
        <v>74</v>
      </c>
      <c r="C9" s="126" t="s">
        <v>75</v>
      </c>
      <c r="D9" s="126" t="s">
        <v>76</v>
      </c>
      <c r="E9" s="127" t="s">
        <v>77</v>
      </c>
    </row>
    <row r="10" spans="1:5" ht="12.75">
      <c r="A10" s="181" t="str">
        <f>'A-N° Sinies Denun'!A10</f>
        <v>Bci</v>
      </c>
      <c r="B10" s="179">
        <v>1223</v>
      </c>
      <c r="C10" s="179">
        <v>3645</v>
      </c>
      <c r="D10" s="179">
        <v>189</v>
      </c>
      <c r="E10" s="182">
        <f aca="true" t="shared" si="0" ref="E10:E23">SUM(B10:D10)</f>
        <v>5057</v>
      </c>
    </row>
    <row r="11" spans="1:5" ht="12.75">
      <c r="A11" s="181" t="str">
        <f>'A-N° Sinies Denun'!A11</f>
        <v>BNP PARIBAS CARDIF</v>
      </c>
      <c r="B11" s="179">
        <v>460</v>
      </c>
      <c r="C11" s="179"/>
      <c r="D11" s="197">
        <v>122</v>
      </c>
      <c r="E11" s="182">
        <f t="shared" si="0"/>
        <v>582</v>
      </c>
    </row>
    <row r="12" spans="1:5" ht="12.75">
      <c r="A12" s="181" t="str">
        <f>'A-N° Sinies Denun'!A12</f>
        <v>Bupa</v>
      </c>
      <c r="B12" s="179">
        <v>726</v>
      </c>
      <c r="C12" s="179"/>
      <c r="D12" s="179"/>
      <c r="E12" s="182">
        <f t="shared" si="0"/>
        <v>726</v>
      </c>
    </row>
    <row r="13" spans="1:5" ht="12.75">
      <c r="A13" s="181" t="str">
        <f>'A-N° Sinies Denun'!A13</f>
        <v>Chilena Consolidada</v>
      </c>
      <c r="B13" s="179">
        <v>15</v>
      </c>
      <c r="C13" s="179"/>
      <c r="D13" s="179">
        <v>1</v>
      </c>
      <c r="E13" s="182">
        <f t="shared" si="0"/>
        <v>16</v>
      </c>
    </row>
    <row r="14" spans="1:5" ht="12.75">
      <c r="A14" s="181" t="str">
        <f>'A-N° Sinies Denun'!A14</f>
        <v>Chubb</v>
      </c>
      <c r="B14" s="179">
        <v>584</v>
      </c>
      <c r="C14" s="179"/>
      <c r="D14" s="179">
        <v>189</v>
      </c>
      <c r="E14" s="182">
        <f>SUM(B14:D14)</f>
        <v>773</v>
      </c>
    </row>
    <row r="15" spans="1:5" ht="12.75">
      <c r="A15" s="181" t="str">
        <f>'A-N° Sinies Denun'!A15</f>
        <v>Consorcio Nacional</v>
      </c>
      <c r="B15" s="179">
        <v>34</v>
      </c>
      <c r="C15" s="179">
        <v>1574</v>
      </c>
      <c r="D15" s="179">
        <v>67</v>
      </c>
      <c r="E15" s="182">
        <f>SUM(B15:D15)</f>
        <v>1675</v>
      </c>
    </row>
    <row r="16" spans="1:5" ht="12.75">
      <c r="A16" s="181" t="str">
        <f>'A-N° Sinies Denun'!A16</f>
        <v>HDI</v>
      </c>
      <c r="B16" s="179">
        <v>1283</v>
      </c>
      <c r="C16" s="179">
        <v>2170</v>
      </c>
      <c r="D16" s="179">
        <v>843</v>
      </c>
      <c r="E16" s="182">
        <f t="shared" si="0"/>
        <v>4296</v>
      </c>
    </row>
    <row r="17" spans="1:5" ht="12.75">
      <c r="A17" s="181" t="str">
        <f>'A-N° Sinies Denun'!A17</f>
        <v>Liberty</v>
      </c>
      <c r="B17" s="179">
        <v>3299</v>
      </c>
      <c r="C17" s="179">
        <v>1891</v>
      </c>
      <c r="D17" s="179">
        <v>353</v>
      </c>
      <c r="E17" s="182">
        <f>SUM(B17:D17)</f>
        <v>5543</v>
      </c>
    </row>
    <row r="18" spans="1:5" ht="12.75">
      <c r="A18" s="181" t="str">
        <f>'A-N° Sinies Denun'!A18</f>
        <v>Mapfre</v>
      </c>
      <c r="B18" s="197">
        <v>2157</v>
      </c>
      <c r="C18" s="179">
        <v>1235</v>
      </c>
      <c r="D18" s="179">
        <v>354</v>
      </c>
      <c r="E18" s="182">
        <f t="shared" si="0"/>
        <v>3746</v>
      </c>
    </row>
    <row r="19" spans="1:5" ht="12.75">
      <c r="A19" s="181" t="str">
        <f>'A-N° Sinies Denun'!A19</f>
        <v>Mutual de Seguros</v>
      </c>
      <c r="B19" s="179">
        <v>3685</v>
      </c>
      <c r="C19" s="179"/>
      <c r="D19" s="179">
        <v>163</v>
      </c>
      <c r="E19" s="182">
        <f t="shared" si="0"/>
        <v>3848</v>
      </c>
    </row>
    <row r="20" spans="1:5" ht="12.75">
      <c r="A20" s="181" t="str">
        <f>'A-N° Sinies Denun'!A20</f>
        <v>Porvenir</v>
      </c>
      <c r="B20" s="179">
        <v>50</v>
      </c>
      <c r="C20" s="179"/>
      <c r="D20" s="179">
        <v>4</v>
      </c>
      <c r="E20" s="182">
        <f t="shared" si="0"/>
        <v>54</v>
      </c>
    </row>
    <row r="21" spans="1:5" ht="12.75">
      <c r="A21" s="181" t="str">
        <f>'A-N° Sinies Denun'!A21</f>
        <v>Renta Nacional</v>
      </c>
      <c r="B21" s="179">
        <v>3</v>
      </c>
      <c r="C21" s="179"/>
      <c r="D21" s="179"/>
      <c r="E21" s="182">
        <f t="shared" si="0"/>
        <v>3</v>
      </c>
    </row>
    <row r="22" spans="1:5" ht="12.75">
      <c r="A22" s="181" t="str">
        <f>'A-N° Sinies Denun'!A22</f>
        <v>Suramericana</v>
      </c>
      <c r="B22" s="179">
        <v>2275</v>
      </c>
      <c r="C22" s="179">
        <v>4886</v>
      </c>
      <c r="D22" s="179">
        <v>295</v>
      </c>
      <c r="E22" s="182">
        <f>SUM(B22:D22)</f>
        <v>7456</v>
      </c>
    </row>
    <row r="23" spans="1:5" ht="12.75">
      <c r="A23" s="104" t="str">
        <f>'A-N° Sinies Denun'!A23</f>
        <v>Zenit</v>
      </c>
      <c r="B23" s="179">
        <v>520</v>
      </c>
      <c r="C23" s="179">
        <v>814</v>
      </c>
      <c r="D23" s="179">
        <v>35</v>
      </c>
      <c r="E23" s="93">
        <f t="shared" si="0"/>
        <v>1369</v>
      </c>
    </row>
    <row r="24" spans="1:5" ht="12.75">
      <c r="A24" s="18"/>
      <c r="B24" s="19"/>
      <c r="C24" s="20"/>
      <c r="D24" s="20"/>
      <c r="E24" s="90"/>
    </row>
    <row r="25" spans="1:5" ht="12.75">
      <c r="A25" s="111" t="s">
        <v>11</v>
      </c>
      <c r="B25" s="112">
        <f>SUM(B10:B23)</f>
        <v>16314</v>
      </c>
      <c r="C25" s="113">
        <f>SUM(C10:C23)</f>
        <v>16215</v>
      </c>
      <c r="D25" s="113">
        <f>SUM(D10:D23)</f>
        <v>2615</v>
      </c>
      <c r="E25" s="1">
        <f>SUM(E10:E23)</f>
        <v>35144</v>
      </c>
    </row>
    <row r="26" spans="1:5" ht="15.75">
      <c r="A26" s="21"/>
      <c r="B26" s="22"/>
      <c r="C26" s="23"/>
      <c r="D26" s="23"/>
      <c r="E26" s="91"/>
    </row>
  </sheetData>
  <sheetProtection/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35"/>
  <sheetViews>
    <sheetView zoomScalePageLayoutView="0" workbookViewId="0" topLeftCell="A10">
      <selection activeCell="F20" sqref="F20"/>
    </sheetView>
  </sheetViews>
  <sheetFormatPr defaultColWidth="11.421875" defaultRowHeight="12.75"/>
  <cols>
    <col min="1" max="1" width="21.57421875" style="26" customWidth="1"/>
    <col min="2" max="2" width="12.421875" style="26" customWidth="1"/>
    <col min="3" max="3" width="22.7109375" style="26" customWidth="1"/>
    <col min="4" max="4" width="21.8515625" style="26" customWidth="1"/>
    <col min="5" max="5" width="23.57421875" style="26" customWidth="1"/>
    <col min="6" max="6" width="21.7109375" style="26" customWidth="1"/>
    <col min="7" max="7" width="22.8515625" style="96" customWidth="1"/>
    <col min="8" max="16384" width="11.421875" style="26" customWidth="1"/>
  </cols>
  <sheetData>
    <row r="1" ht="12.75">
      <c r="A1" s="25"/>
    </row>
    <row r="3" ht="12.75">
      <c r="A3" s="87" t="s">
        <v>62</v>
      </c>
    </row>
    <row r="4" ht="12.75">
      <c r="A4" s="25"/>
    </row>
    <row r="5" ht="12.75">
      <c r="A5" s="109" t="s">
        <v>15</v>
      </c>
    </row>
    <row r="6" spans="1:2" ht="12.75">
      <c r="A6" s="106" t="str">
        <f>'A-N° Sinies Denun'!$A$6</f>
        <v>      (entre el 1 de enero y  31 de diciembre de 2019)</v>
      </c>
      <c r="B6" s="95"/>
    </row>
    <row r="7" spans="1:7" ht="12.75">
      <c r="A7" s="129"/>
      <c r="B7" s="130" t="s">
        <v>16</v>
      </c>
      <c r="C7" s="131" t="s">
        <v>81</v>
      </c>
      <c r="D7" s="131"/>
      <c r="E7" s="130" t="s">
        <v>17</v>
      </c>
      <c r="F7" s="132" t="s">
        <v>18</v>
      </c>
      <c r="G7" s="133" t="s">
        <v>19</v>
      </c>
    </row>
    <row r="8" spans="1:7" ht="12.75">
      <c r="A8" s="134" t="s">
        <v>1</v>
      </c>
      <c r="B8" s="135"/>
      <c r="C8" s="136" t="s">
        <v>20</v>
      </c>
      <c r="D8" s="135" t="s">
        <v>21</v>
      </c>
      <c r="E8" s="135" t="s">
        <v>22</v>
      </c>
      <c r="F8" s="135" t="s">
        <v>23</v>
      </c>
      <c r="G8" s="137" t="s">
        <v>24</v>
      </c>
    </row>
    <row r="9" spans="1:7" ht="12.75">
      <c r="A9" s="138"/>
      <c r="B9" s="139" t="s">
        <v>25</v>
      </c>
      <c r="C9" s="139" t="s">
        <v>26</v>
      </c>
      <c r="D9" s="139" t="s">
        <v>27</v>
      </c>
      <c r="E9" s="139" t="s">
        <v>28</v>
      </c>
      <c r="F9" s="139" t="s">
        <v>29</v>
      </c>
      <c r="G9" s="140" t="s">
        <v>30</v>
      </c>
    </row>
    <row r="10" spans="1:7" ht="12.75">
      <c r="A10" s="183" t="str">
        <f>'A-N° Sinies Denun'!A10</f>
        <v>Bci</v>
      </c>
      <c r="B10" s="178">
        <v>241</v>
      </c>
      <c r="C10" s="178">
        <v>3</v>
      </c>
      <c r="D10" s="178">
        <v>2</v>
      </c>
      <c r="E10" s="179">
        <v>8569</v>
      </c>
      <c r="F10" s="178"/>
      <c r="G10" s="184">
        <f aca="true" t="shared" si="0" ref="G10:G23">SUM(B10:F10)</f>
        <v>8815</v>
      </c>
    </row>
    <row r="11" spans="1:7" ht="12.75">
      <c r="A11" s="183" t="str">
        <f>'A-N° Sinies Denun'!A11</f>
        <v>BNP PARIBAS CARDIF</v>
      </c>
      <c r="B11" s="178">
        <v>21</v>
      </c>
      <c r="C11" s="178"/>
      <c r="D11" s="178">
        <v>3</v>
      </c>
      <c r="E11" s="179">
        <v>777</v>
      </c>
      <c r="F11" s="178">
        <v>778</v>
      </c>
      <c r="G11" s="184">
        <f t="shared" si="0"/>
        <v>1579</v>
      </c>
    </row>
    <row r="12" spans="1:7" ht="12.75">
      <c r="A12" s="183" t="str">
        <f>'A-N° Sinies Denun'!A12</f>
        <v>Bupa</v>
      </c>
      <c r="B12" s="178">
        <v>4</v>
      </c>
      <c r="C12" s="178">
        <v>4</v>
      </c>
      <c r="D12" s="178">
        <v>1</v>
      </c>
      <c r="E12" s="179">
        <v>717</v>
      </c>
      <c r="F12" s="178"/>
      <c r="G12" s="184">
        <f t="shared" si="0"/>
        <v>726</v>
      </c>
    </row>
    <row r="13" spans="1:7" ht="12.75">
      <c r="A13" s="183" t="str">
        <f>'A-N° Sinies Denun'!A13</f>
        <v>Chilena Consolidada</v>
      </c>
      <c r="B13" s="178">
        <v>1</v>
      </c>
      <c r="C13" s="178"/>
      <c r="D13" s="178"/>
      <c r="E13" s="179">
        <v>15</v>
      </c>
      <c r="F13" s="178"/>
      <c r="G13" s="184">
        <f t="shared" si="0"/>
        <v>16</v>
      </c>
    </row>
    <row r="14" spans="1:7" ht="12.75">
      <c r="A14" s="183" t="s">
        <v>92</v>
      </c>
      <c r="B14" s="178">
        <v>33</v>
      </c>
      <c r="C14" s="178"/>
      <c r="D14" s="178"/>
      <c r="E14" s="179">
        <v>740</v>
      </c>
      <c r="F14" s="178"/>
      <c r="G14" s="184">
        <f t="shared" si="0"/>
        <v>773</v>
      </c>
    </row>
    <row r="15" spans="1:7" ht="12.75">
      <c r="A15" s="183" t="str">
        <f>'A-N° Sinies Denun'!A15</f>
        <v>Consorcio Nacional</v>
      </c>
      <c r="B15" s="178">
        <v>1432</v>
      </c>
      <c r="C15" s="178">
        <v>91</v>
      </c>
      <c r="D15" s="178">
        <v>51</v>
      </c>
      <c r="E15" s="179">
        <v>43950</v>
      </c>
      <c r="F15" s="178"/>
      <c r="G15" s="184">
        <f t="shared" si="0"/>
        <v>45524</v>
      </c>
    </row>
    <row r="16" spans="1:7" ht="12.75">
      <c r="A16" s="183" t="str">
        <f>'A-N° Sinies Denun'!A16</f>
        <v>HDI</v>
      </c>
      <c r="B16" s="178">
        <v>165</v>
      </c>
      <c r="C16" s="178">
        <v>10</v>
      </c>
      <c r="D16" s="178">
        <v>2078</v>
      </c>
      <c r="E16" s="179">
        <v>2338</v>
      </c>
      <c r="F16" s="178">
        <v>48</v>
      </c>
      <c r="G16" s="184">
        <f t="shared" si="0"/>
        <v>4639</v>
      </c>
    </row>
    <row r="17" spans="1:7" ht="12.75">
      <c r="A17" s="183" t="str">
        <f>'A-N° Sinies Denun'!A17</f>
        <v>Liberty</v>
      </c>
      <c r="B17" s="178">
        <v>196</v>
      </c>
      <c r="C17" s="178">
        <v>4</v>
      </c>
      <c r="D17" s="178">
        <v>1</v>
      </c>
      <c r="E17" s="179">
        <v>6422</v>
      </c>
      <c r="F17" s="178"/>
      <c r="G17" s="184">
        <f t="shared" si="0"/>
        <v>6623</v>
      </c>
    </row>
    <row r="18" spans="1:7" ht="12.75">
      <c r="A18" s="183" t="str">
        <f>'A-N° Sinies Denun'!A18</f>
        <v>Mapfre</v>
      </c>
      <c r="B18" s="178">
        <v>217</v>
      </c>
      <c r="C18" s="178">
        <v>15</v>
      </c>
      <c r="D18" s="178">
        <v>12</v>
      </c>
      <c r="E18" s="179">
        <v>4269</v>
      </c>
      <c r="F18" s="178"/>
      <c r="G18" s="184">
        <f t="shared" si="0"/>
        <v>4513</v>
      </c>
    </row>
    <row r="19" spans="1:7" ht="12.75">
      <c r="A19" s="183" t="str">
        <f>'A-N° Sinies Denun'!A19</f>
        <v>Mutual de Seguros</v>
      </c>
      <c r="B19" s="178">
        <v>97</v>
      </c>
      <c r="C19" s="178"/>
      <c r="D19" s="178">
        <v>2</v>
      </c>
      <c r="E19" s="179">
        <v>3238</v>
      </c>
      <c r="F19" s="178">
        <v>5</v>
      </c>
      <c r="G19" s="184">
        <f t="shared" si="0"/>
        <v>3342</v>
      </c>
    </row>
    <row r="20" spans="1:7" ht="12.75">
      <c r="A20" s="183" t="str">
        <f>'A-N° Sinies Denun'!A20</f>
        <v>Porvenir</v>
      </c>
      <c r="B20" s="178">
        <v>3</v>
      </c>
      <c r="C20" s="178"/>
      <c r="D20" s="178"/>
      <c r="E20" s="179">
        <v>66</v>
      </c>
      <c r="F20" s="178"/>
      <c r="G20" s="184">
        <f t="shared" si="0"/>
        <v>69</v>
      </c>
    </row>
    <row r="21" spans="1:7" ht="12.75">
      <c r="A21" s="183" t="str">
        <f>'A-N° Sinies Denun'!A21</f>
        <v>Renta Nacional</v>
      </c>
      <c r="B21" s="178"/>
      <c r="C21" s="178"/>
      <c r="D21" s="178"/>
      <c r="E21" s="179">
        <v>3</v>
      </c>
      <c r="F21" s="178"/>
      <c r="G21" s="184">
        <f t="shared" si="0"/>
        <v>3</v>
      </c>
    </row>
    <row r="22" spans="1:7" ht="12.75">
      <c r="A22" s="183" t="str">
        <f>'A-N° Sinies Denun'!A22</f>
        <v>Suramericana</v>
      </c>
      <c r="B22" s="178">
        <v>280</v>
      </c>
      <c r="C22" s="178">
        <v>4</v>
      </c>
      <c r="D22" s="178">
        <v>4</v>
      </c>
      <c r="E22" s="179">
        <v>727</v>
      </c>
      <c r="F22" s="178"/>
      <c r="G22" s="184">
        <f t="shared" si="0"/>
        <v>1015</v>
      </c>
    </row>
    <row r="23" spans="1:7" ht="12.75">
      <c r="A23" s="183" t="str">
        <f>'A-N° Sinies Denun'!A23</f>
        <v>Zenit</v>
      </c>
      <c r="B23" s="178">
        <v>43</v>
      </c>
      <c r="C23" s="178">
        <v>4</v>
      </c>
      <c r="D23" s="178"/>
      <c r="E23" s="179">
        <v>2121</v>
      </c>
      <c r="F23" s="178"/>
      <c r="G23" s="184">
        <f t="shared" si="0"/>
        <v>2168</v>
      </c>
    </row>
    <row r="24" spans="1:10" ht="12.75">
      <c r="A24" s="27"/>
      <c r="B24" s="28"/>
      <c r="C24" s="29"/>
      <c r="D24" s="29"/>
      <c r="E24" s="30"/>
      <c r="F24" s="30"/>
      <c r="G24" s="97"/>
      <c r="H24" s="31"/>
      <c r="I24" s="32"/>
      <c r="J24" s="32"/>
    </row>
    <row r="25" spans="1:7" ht="12.75" customHeight="1">
      <c r="A25" s="114" t="s">
        <v>11</v>
      </c>
      <c r="B25" s="115">
        <f aca="true" t="shared" si="1" ref="B25:G25">SUM(B10:B23)</f>
        <v>2733</v>
      </c>
      <c r="C25" s="115">
        <f t="shared" si="1"/>
        <v>135</v>
      </c>
      <c r="D25" s="115">
        <f t="shared" si="1"/>
        <v>2154</v>
      </c>
      <c r="E25" s="115">
        <f t="shared" si="1"/>
        <v>73952</v>
      </c>
      <c r="F25" s="115">
        <f t="shared" si="1"/>
        <v>831</v>
      </c>
      <c r="G25" s="9">
        <f t="shared" si="1"/>
        <v>79805</v>
      </c>
    </row>
    <row r="26" spans="1:7" ht="15.75">
      <c r="A26" s="33"/>
      <c r="B26" s="34"/>
      <c r="C26" s="35"/>
      <c r="D26" s="35"/>
      <c r="E26" s="36"/>
      <c r="F26" s="36"/>
      <c r="G26" s="98"/>
    </row>
    <row r="27" ht="12.75">
      <c r="A27" s="13"/>
    </row>
    <row r="35" ht="12.75">
      <c r="I35" s="37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98"/>
  <sheetViews>
    <sheetView zoomScale="70" zoomScaleNormal="70" zoomScalePageLayoutView="0" workbookViewId="0" topLeftCell="A16">
      <selection activeCell="G21" sqref="G21"/>
    </sheetView>
  </sheetViews>
  <sheetFormatPr defaultColWidth="11.421875" defaultRowHeight="12.75"/>
  <cols>
    <col min="1" max="1" width="22.421875" style="200" customWidth="1"/>
    <col min="2" max="2" width="18.57421875" style="200" customWidth="1"/>
    <col min="3" max="3" width="20.57421875" style="200" customWidth="1"/>
    <col min="4" max="4" width="28.00390625" style="200" customWidth="1"/>
    <col min="5" max="5" width="25.7109375" style="201" customWidth="1"/>
    <col min="6" max="6" width="37.8515625" style="200" customWidth="1"/>
    <col min="7" max="7" width="35.140625" style="200" customWidth="1"/>
    <col min="8" max="8" width="35.140625" style="201" customWidth="1"/>
    <col min="9" max="16384" width="11.421875" style="200" customWidth="1"/>
  </cols>
  <sheetData>
    <row r="1" ht="15.75">
      <c r="A1" s="199"/>
    </row>
    <row r="3" ht="15.75">
      <c r="A3" s="202" t="s">
        <v>62</v>
      </c>
    </row>
    <row r="4" ht="15.75">
      <c r="A4" s="199"/>
    </row>
    <row r="5" spans="1:8" ht="15.75">
      <c r="A5" s="203" t="s">
        <v>31</v>
      </c>
      <c r="H5" s="204"/>
    </row>
    <row r="6" spans="1:2" ht="15.75">
      <c r="A6" s="205" t="s">
        <v>96</v>
      </c>
      <c r="B6" s="206"/>
    </row>
    <row r="7" spans="1:8" ht="15.75">
      <c r="A7" s="207"/>
      <c r="B7" s="208" t="s">
        <v>32</v>
      </c>
      <c r="C7" s="209"/>
      <c r="D7" s="210"/>
      <c r="E7" s="211"/>
      <c r="F7" s="212" t="s">
        <v>33</v>
      </c>
      <c r="G7" s="212" t="s">
        <v>34</v>
      </c>
      <c r="H7" s="213" t="s">
        <v>35</v>
      </c>
    </row>
    <row r="8" spans="1:8" ht="15.75">
      <c r="A8" s="214" t="s">
        <v>1</v>
      </c>
      <c r="B8" s="215" t="s">
        <v>16</v>
      </c>
      <c r="C8" s="216" t="s">
        <v>36</v>
      </c>
      <c r="D8" s="216" t="s">
        <v>37</v>
      </c>
      <c r="E8" s="216" t="s">
        <v>38</v>
      </c>
      <c r="F8" s="216" t="s">
        <v>39</v>
      </c>
      <c r="G8" s="215" t="s">
        <v>40</v>
      </c>
      <c r="H8" s="217" t="s">
        <v>41</v>
      </c>
    </row>
    <row r="9" spans="1:8" ht="15.75">
      <c r="A9" s="218"/>
      <c r="B9" s="219"/>
      <c r="C9" s="220"/>
      <c r="D9" s="221"/>
      <c r="E9" s="220" t="s">
        <v>42</v>
      </c>
      <c r="F9" s="220" t="s">
        <v>43</v>
      </c>
      <c r="G9" s="220" t="s">
        <v>44</v>
      </c>
      <c r="H9" s="222" t="s">
        <v>45</v>
      </c>
    </row>
    <row r="10" spans="1:8" ht="15.75">
      <c r="A10" s="223" t="str">
        <f>'A-N° Sinies Denun'!A10</f>
        <v>Bci</v>
      </c>
      <c r="B10" s="224">
        <v>1926771</v>
      </c>
      <c r="C10" s="224">
        <v>36866</v>
      </c>
      <c r="D10" s="224">
        <v>118901</v>
      </c>
      <c r="E10" s="225">
        <f>SUM(B10:D10)</f>
        <v>2082538</v>
      </c>
      <c r="F10" s="224">
        <v>3752234</v>
      </c>
      <c r="G10" s="224">
        <v>783</v>
      </c>
      <c r="H10" s="226">
        <f>SUM(E10:G10)</f>
        <v>5835555</v>
      </c>
    </row>
    <row r="11" spans="1:8" ht="15.75">
      <c r="A11" s="223" t="str">
        <f>'A-N° Sinies Denun'!A11</f>
        <v>BNP PARIBAS CARDIF</v>
      </c>
      <c r="B11" s="227">
        <v>125866</v>
      </c>
      <c r="C11" s="224">
        <v>10767</v>
      </c>
      <c r="D11" s="224"/>
      <c r="E11" s="225">
        <f aca="true" t="shared" si="0" ref="E11:E23">SUM(B11:D11)</f>
        <v>136633</v>
      </c>
      <c r="F11" s="224">
        <v>259952</v>
      </c>
      <c r="G11" s="224"/>
      <c r="H11" s="226">
        <f aca="true" t="shared" si="1" ref="H11:H23">SUM(E11:G11)</f>
        <v>396585</v>
      </c>
    </row>
    <row r="12" spans="1:8" ht="15.75">
      <c r="A12" s="223" t="str">
        <f>'A-N° Sinies Denun'!A12</f>
        <v>Bupa</v>
      </c>
      <c r="B12" s="227">
        <v>9036</v>
      </c>
      <c r="C12" s="224">
        <v>2351</v>
      </c>
      <c r="D12" s="224">
        <v>16644</v>
      </c>
      <c r="E12" s="225">
        <f t="shared" si="0"/>
        <v>28031</v>
      </c>
      <c r="F12" s="224">
        <v>70455</v>
      </c>
      <c r="G12" s="224"/>
      <c r="H12" s="226">
        <f t="shared" si="1"/>
        <v>98486</v>
      </c>
    </row>
    <row r="13" spans="1:8" ht="15.75">
      <c r="A13" s="223" t="str">
        <f>'A-N° Sinies Denun'!A13</f>
        <v>Chilena Consolidada</v>
      </c>
      <c r="B13" s="227">
        <v>8316</v>
      </c>
      <c r="C13" s="224">
        <v>1380</v>
      </c>
      <c r="D13" s="224">
        <v>8270</v>
      </c>
      <c r="E13" s="225">
        <f t="shared" si="0"/>
        <v>17966</v>
      </c>
      <c r="F13" s="224">
        <v>40364</v>
      </c>
      <c r="G13" s="224"/>
      <c r="H13" s="226">
        <f t="shared" si="1"/>
        <v>58330</v>
      </c>
    </row>
    <row r="14" spans="1:8" ht="15.75">
      <c r="A14" s="223" t="str">
        <f>'A-N° Sinies Denun'!A14</f>
        <v>Chubb</v>
      </c>
      <c r="B14" s="227">
        <v>72266</v>
      </c>
      <c r="C14" s="224">
        <v>130461</v>
      </c>
      <c r="D14" s="224"/>
      <c r="E14" s="225">
        <f t="shared" si="0"/>
        <v>202727</v>
      </c>
      <c r="F14" s="224">
        <v>584666</v>
      </c>
      <c r="G14" s="224"/>
      <c r="H14" s="226">
        <f t="shared" si="1"/>
        <v>787393</v>
      </c>
    </row>
    <row r="15" spans="1:8" ht="15.75">
      <c r="A15" s="223" t="str">
        <f>'A-N° Sinies Denun'!A15</f>
        <v>Consorcio Nacional</v>
      </c>
      <c r="B15" s="224">
        <v>782939</v>
      </c>
      <c r="C15" s="224">
        <v>4802</v>
      </c>
      <c r="D15" s="224">
        <v>44433</v>
      </c>
      <c r="E15" s="225">
        <f t="shared" si="0"/>
        <v>832174</v>
      </c>
      <c r="F15" s="224">
        <v>2303799</v>
      </c>
      <c r="G15" s="224"/>
      <c r="H15" s="226">
        <f t="shared" si="1"/>
        <v>3135973</v>
      </c>
    </row>
    <row r="16" spans="1:8" ht="15.75">
      <c r="A16" s="223" t="str">
        <f>'A-N° Sinies Denun'!A16</f>
        <v>HDI</v>
      </c>
      <c r="B16" s="224">
        <v>1435558</v>
      </c>
      <c r="C16" s="224">
        <v>1680226</v>
      </c>
      <c r="D16" s="224">
        <v>124050</v>
      </c>
      <c r="E16" s="225">
        <f t="shared" si="0"/>
        <v>3239834</v>
      </c>
      <c r="F16" s="224">
        <v>1616102</v>
      </c>
      <c r="G16" s="224"/>
      <c r="H16" s="226">
        <f t="shared" si="1"/>
        <v>4855936</v>
      </c>
    </row>
    <row r="17" spans="1:8" ht="15.75">
      <c r="A17" s="223" t="str">
        <f>'A-N° Sinies Denun'!A17</f>
        <v>Liberty</v>
      </c>
      <c r="B17" s="224">
        <v>1699632</v>
      </c>
      <c r="C17" s="224">
        <v>28835</v>
      </c>
      <c r="D17" s="224">
        <v>83846</v>
      </c>
      <c r="E17" s="225">
        <f t="shared" si="0"/>
        <v>1812313</v>
      </c>
      <c r="F17" s="224">
        <v>3615227</v>
      </c>
      <c r="G17" s="224">
        <v>3209</v>
      </c>
      <c r="H17" s="226">
        <f t="shared" si="1"/>
        <v>5430749</v>
      </c>
    </row>
    <row r="18" spans="1:8" ht="15.75">
      <c r="A18" s="223" t="str">
        <f>'A-N° Sinies Denun'!A18</f>
        <v>Mapfre</v>
      </c>
      <c r="B18" s="224">
        <v>1027752</v>
      </c>
      <c r="C18" s="224">
        <v>28493</v>
      </c>
      <c r="D18" s="224">
        <v>91478</v>
      </c>
      <c r="E18" s="225">
        <f t="shared" si="0"/>
        <v>1147723</v>
      </c>
      <c r="F18" s="224">
        <v>3894826</v>
      </c>
      <c r="G18" s="224"/>
      <c r="H18" s="226">
        <f t="shared" si="1"/>
        <v>5042549</v>
      </c>
    </row>
    <row r="19" spans="1:8" ht="15.75">
      <c r="A19" s="223" t="str">
        <f>'A-N° Sinies Denun'!A19</f>
        <v>Mutual de Seguros</v>
      </c>
      <c r="B19" s="224">
        <v>659815</v>
      </c>
      <c r="C19" s="224">
        <v>6384</v>
      </c>
      <c r="D19" s="224"/>
      <c r="E19" s="225">
        <f t="shared" si="0"/>
        <v>666199</v>
      </c>
      <c r="F19" s="224">
        <v>1730975</v>
      </c>
      <c r="G19" s="224"/>
      <c r="H19" s="226">
        <f t="shared" si="1"/>
        <v>2397174</v>
      </c>
    </row>
    <row r="20" spans="1:8" ht="15.75">
      <c r="A20" s="223" t="str">
        <f>'A-N° Sinies Denun'!A20</f>
        <v>Porvenir</v>
      </c>
      <c r="B20" s="224">
        <v>25178</v>
      </c>
      <c r="C20" s="224"/>
      <c r="D20" s="224"/>
      <c r="E20" s="225">
        <f t="shared" si="0"/>
        <v>25178</v>
      </c>
      <c r="F20" s="224">
        <v>30938</v>
      </c>
      <c r="G20" s="224">
        <v>1286</v>
      </c>
      <c r="H20" s="226">
        <f t="shared" si="1"/>
        <v>57402</v>
      </c>
    </row>
    <row r="21" spans="1:8" ht="15.75">
      <c r="A21" s="223" t="str">
        <f>'A-N° Sinies Denun'!A21</f>
        <v>Renta Nacional</v>
      </c>
      <c r="B21" s="224"/>
      <c r="C21" s="224"/>
      <c r="D21" s="224"/>
      <c r="E21" s="225">
        <f t="shared" si="0"/>
        <v>0</v>
      </c>
      <c r="F21" s="224">
        <v>27053</v>
      </c>
      <c r="G21" s="224"/>
      <c r="H21" s="226">
        <f t="shared" si="1"/>
        <v>27053</v>
      </c>
    </row>
    <row r="22" spans="1:8" ht="15.75">
      <c r="A22" s="223" t="str">
        <f>'A-N° Sinies Denun'!A22</f>
        <v>Suramericana</v>
      </c>
      <c r="B22" s="224">
        <v>2052632</v>
      </c>
      <c r="C22" s="224">
        <v>55511</v>
      </c>
      <c r="D22" s="224">
        <v>128818</v>
      </c>
      <c r="E22" s="225">
        <f t="shared" si="0"/>
        <v>2236961</v>
      </c>
      <c r="F22" s="224">
        <v>5542642</v>
      </c>
      <c r="G22" s="224"/>
      <c r="H22" s="226">
        <f t="shared" si="1"/>
        <v>7779603</v>
      </c>
    </row>
    <row r="23" spans="1:8" ht="15.75">
      <c r="A23" s="228" t="str">
        <f>'A-N° Sinies Denun'!A23</f>
        <v>Zenit</v>
      </c>
      <c r="B23" s="229">
        <v>397440</v>
      </c>
      <c r="C23" s="229">
        <v>2576</v>
      </c>
      <c r="D23" s="229">
        <v>33971</v>
      </c>
      <c r="E23" s="225">
        <f t="shared" si="0"/>
        <v>433987</v>
      </c>
      <c r="F23" s="229">
        <v>1003007</v>
      </c>
      <c r="G23" s="229">
        <v>210</v>
      </c>
      <c r="H23" s="226">
        <f t="shared" si="1"/>
        <v>1437204</v>
      </c>
    </row>
    <row r="24" spans="1:8" ht="15.75">
      <c r="A24" s="230"/>
      <c r="B24" s="231"/>
      <c r="C24" s="232"/>
      <c r="D24" s="232"/>
      <c r="E24" s="233"/>
      <c r="F24" s="234"/>
      <c r="G24" s="234"/>
      <c r="H24" s="235"/>
    </row>
    <row r="25" spans="1:8" s="239" customFormat="1" ht="15.75">
      <c r="A25" s="236" t="s">
        <v>11</v>
      </c>
      <c r="B25" s="237">
        <f aca="true" t="shared" si="2" ref="B25:H25">SUM(B10:B23)</f>
        <v>10223201</v>
      </c>
      <c r="C25" s="237">
        <f t="shared" si="2"/>
        <v>1988652</v>
      </c>
      <c r="D25" s="237">
        <f t="shared" si="2"/>
        <v>650411</v>
      </c>
      <c r="E25" s="237">
        <f t="shared" si="2"/>
        <v>12862264</v>
      </c>
      <c r="F25" s="237">
        <f t="shared" si="2"/>
        <v>24472240</v>
      </c>
      <c r="G25" s="237">
        <f t="shared" si="2"/>
        <v>5488</v>
      </c>
      <c r="H25" s="238">
        <f t="shared" si="2"/>
        <v>37339992</v>
      </c>
    </row>
    <row r="26" spans="1:8" ht="15.75">
      <c r="A26" s="194"/>
      <c r="B26" s="240"/>
      <c r="C26" s="241"/>
      <c r="D26" s="241"/>
      <c r="E26" s="242"/>
      <c r="F26" s="243"/>
      <c r="G26" s="243"/>
      <c r="H26" s="244"/>
    </row>
    <row r="27" spans="1:8" ht="15.75">
      <c r="A27" s="191"/>
      <c r="B27" s="245"/>
      <c r="C27" s="246"/>
      <c r="D27" s="246"/>
      <c r="E27" s="247"/>
      <c r="F27" s="248"/>
      <c r="G27" s="248"/>
      <c r="H27" s="247"/>
    </row>
    <row r="28" ht="15.75">
      <c r="E28" s="200"/>
    </row>
    <row r="29" ht="15.75">
      <c r="E29" s="200"/>
    </row>
    <row r="30" ht="15.75">
      <c r="E30" s="200"/>
    </row>
    <row r="31" ht="15.75">
      <c r="E31" s="200"/>
    </row>
    <row r="32" ht="15.75">
      <c r="E32" s="200"/>
    </row>
    <row r="33" ht="15.75">
      <c r="E33" s="200"/>
    </row>
    <row r="34" ht="15.75">
      <c r="E34" s="200"/>
    </row>
    <row r="35" ht="15.75">
      <c r="E35" s="200"/>
    </row>
    <row r="36" ht="15.75">
      <c r="E36" s="200"/>
    </row>
    <row r="37" ht="15.75">
      <c r="E37" s="200"/>
    </row>
    <row r="38" ht="15.75">
      <c r="E38" s="200"/>
    </row>
    <row r="39" ht="15.75">
      <c r="E39" s="200"/>
    </row>
    <row r="40" ht="15.75">
      <c r="E40" s="200"/>
    </row>
    <row r="41" ht="15.75">
      <c r="E41" s="200"/>
    </row>
    <row r="42" ht="15.75">
      <c r="E42" s="200"/>
    </row>
    <row r="43" ht="15.75">
      <c r="E43" s="200"/>
    </row>
    <row r="44" ht="15.75">
      <c r="E44" s="200"/>
    </row>
    <row r="45" ht="15.75">
      <c r="E45" s="200"/>
    </row>
    <row r="46" ht="15.75">
      <c r="E46" s="200"/>
    </row>
    <row r="47" ht="15.75">
      <c r="E47" s="200"/>
    </row>
    <row r="48" ht="15.75">
      <c r="E48" s="200"/>
    </row>
    <row r="49" ht="15.75">
      <c r="E49" s="200"/>
    </row>
    <row r="50" ht="15.75">
      <c r="E50" s="200"/>
    </row>
    <row r="51" ht="15.75">
      <c r="E51" s="200"/>
    </row>
    <row r="52" ht="15.75">
      <c r="E52" s="200"/>
    </row>
    <row r="53" ht="15.75">
      <c r="E53" s="200"/>
    </row>
    <row r="54" ht="15.75">
      <c r="E54" s="200"/>
    </row>
    <row r="55" ht="15.75">
      <c r="E55" s="200"/>
    </row>
    <row r="56" ht="15.75">
      <c r="E56" s="200"/>
    </row>
    <row r="57" ht="15.75">
      <c r="E57" s="200"/>
    </row>
    <row r="58" ht="15.75">
      <c r="E58" s="200"/>
    </row>
    <row r="59" ht="15.75">
      <c r="E59" s="200"/>
    </row>
    <row r="60" ht="15.75">
      <c r="E60" s="200"/>
    </row>
    <row r="61" ht="15.75">
      <c r="E61" s="200"/>
    </row>
    <row r="62" ht="15.75">
      <c r="E62" s="200"/>
    </row>
    <row r="63" ht="15.75">
      <c r="E63" s="200"/>
    </row>
    <row r="64" ht="15.75">
      <c r="E64" s="200"/>
    </row>
    <row r="65" ht="15.75">
      <c r="E65" s="200"/>
    </row>
    <row r="66" ht="15.75">
      <c r="E66" s="200"/>
    </row>
    <row r="67" ht="15.75">
      <c r="E67" s="200"/>
    </row>
    <row r="68" ht="15.75">
      <c r="E68" s="200"/>
    </row>
    <row r="69" ht="15.75">
      <c r="E69" s="200"/>
    </row>
    <row r="70" ht="15.75">
      <c r="E70" s="200"/>
    </row>
    <row r="71" ht="15.75">
      <c r="E71" s="200"/>
    </row>
    <row r="72" ht="15.75">
      <c r="E72" s="200"/>
    </row>
    <row r="73" ht="15.75">
      <c r="E73" s="200"/>
    </row>
    <row r="74" ht="15.75">
      <c r="E74" s="200"/>
    </row>
    <row r="75" ht="15.75">
      <c r="E75" s="200"/>
    </row>
    <row r="76" ht="15.75">
      <c r="E76" s="200"/>
    </row>
    <row r="77" ht="15.75">
      <c r="E77" s="200"/>
    </row>
    <row r="78" ht="15.75">
      <c r="E78" s="200"/>
    </row>
    <row r="79" ht="15.75">
      <c r="E79" s="200"/>
    </row>
    <row r="80" ht="15.75">
      <c r="E80" s="200"/>
    </row>
    <row r="81" ht="15.75">
      <c r="E81" s="200"/>
    </row>
    <row r="82" ht="15.75">
      <c r="E82" s="200"/>
    </row>
    <row r="83" ht="15.75">
      <c r="E83" s="200"/>
    </row>
    <row r="84" ht="15.75">
      <c r="E84" s="200"/>
    </row>
    <row r="85" ht="15.75">
      <c r="E85" s="200"/>
    </row>
    <row r="86" ht="15.75">
      <c r="E86" s="200"/>
    </row>
    <row r="87" ht="15.75">
      <c r="E87" s="200"/>
    </row>
    <row r="88" ht="15.75">
      <c r="E88" s="200"/>
    </row>
    <row r="89" ht="15.75">
      <c r="E89" s="200"/>
    </row>
    <row r="90" ht="15.75">
      <c r="E90" s="200"/>
    </row>
    <row r="91" ht="15.75">
      <c r="E91" s="200"/>
    </row>
    <row r="92" ht="15.75">
      <c r="E92" s="200"/>
    </row>
    <row r="93" ht="15.75">
      <c r="E93" s="200"/>
    </row>
    <row r="94" ht="15.75">
      <c r="E94" s="200"/>
    </row>
    <row r="95" ht="15.75">
      <c r="E95" s="200"/>
    </row>
    <row r="96" ht="15.75">
      <c r="E96" s="200"/>
    </row>
    <row r="97" ht="15.75">
      <c r="E97" s="200"/>
    </row>
    <row r="98" ht="15.75">
      <c r="E98" s="200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I29"/>
  <sheetViews>
    <sheetView zoomScalePageLayoutView="0" workbookViewId="0" topLeftCell="A22">
      <selection activeCell="E22" sqref="E22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36.140625" style="0" customWidth="1"/>
    <col min="4" max="4" width="38.57421875" style="0" customWidth="1"/>
    <col min="5" max="5" width="41.28125" style="0" customWidth="1"/>
    <col min="6" max="6" width="36.7109375" style="0" customWidth="1"/>
    <col min="7" max="7" width="37.421875" style="0" customWidth="1"/>
    <col min="8" max="8" width="37.421875" style="0" bestFit="1" customWidth="1"/>
  </cols>
  <sheetData>
    <row r="3" ht="12.75">
      <c r="A3" s="87" t="s">
        <v>62</v>
      </c>
    </row>
    <row r="4" spans="1:6" ht="12.75">
      <c r="A4" s="38"/>
      <c r="B4" s="39"/>
      <c r="C4" s="39"/>
      <c r="D4" s="39"/>
      <c r="E4" s="99"/>
      <c r="F4" s="39"/>
    </row>
    <row r="5" spans="1:6" ht="12.75">
      <c r="A5" s="110" t="s">
        <v>46</v>
      </c>
      <c r="B5" s="39"/>
      <c r="C5" s="39"/>
      <c r="D5" s="39"/>
      <c r="E5" s="99"/>
      <c r="F5" s="39"/>
    </row>
    <row r="6" spans="1:6" ht="12.75">
      <c r="A6" s="107" t="str">
        <f>'D-Sinies Pag Direc'!A6</f>
        <v>      (entre el 1 de enero y 31 de diciembre de 2019, montos expresados en miles de pesos de diciembre de 2019)</v>
      </c>
      <c r="B6" s="100"/>
      <c r="C6" s="39"/>
      <c r="D6" s="39"/>
      <c r="E6" s="99"/>
      <c r="F6" s="39"/>
    </row>
    <row r="7" spans="1:6" ht="12.75">
      <c r="A7" s="141"/>
      <c r="B7" s="253" t="s">
        <v>78</v>
      </c>
      <c r="C7" s="254"/>
      <c r="D7" s="142" t="s">
        <v>48</v>
      </c>
      <c r="E7" s="142" t="s">
        <v>49</v>
      </c>
      <c r="F7" s="143" t="s">
        <v>50</v>
      </c>
    </row>
    <row r="8" spans="1:6" ht="12.75">
      <c r="A8" s="144" t="s">
        <v>1</v>
      </c>
      <c r="B8" s="146" t="s">
        <v>51</v>
      </c>
      <c r="C8" s="146" t="s">
        <v>52</v>
      </c>
      <c r="D8" s="150" t="s">
        <v>79</v>
      </c>
      <c r="E8" s="150" t="s">
        <v>53</v>
      </c>
      <c r="F8" s="151" t="s">
        <v>54</v>
      </c>
    </row>
    <row r="9" spans="1:6" ht="12.75">
      <c r="A9" s="144"/>
      <c r="B9" s="152"/>
      <c r="C9" s="153"/>
      <c r="D9" s="150" t="s">
        <v>80</v>
      </c>
      <c r="E9" s="145" t="s">
        <v>55</v>
      </c>
      <c r="F9" s="151" t="s">
        <v>56</v>
      </c>
    </row>
    <row r="10" spans="1:6" ht="12.75">
      <c r="A10" s="147"/>
      <c r="B10" s="148" t="s">
        <v>57</v>
      </c>
      <c r="C10" s="148" t="s">
        <v>58</v>
      </c>
      <c r="D10" s="148" t="s">
        <v>59</v>
      </c>
      <c r="E10" s="148" t="s">
        <v>60</v>
      </c>
      <c r="F10" s="149" t="s">
        <v>61</v>
      </c>
    </row>
    <row r="11" spans="1:7" ht="12.75">
      <c r="A11" s="83" t="str">
        <f>'D-Sinies Pag Direc'!A10</f>
        <v>Bci</v>
      </c>
      <c r="B11" s="117">
        <f>'D-Sinies Pag Direc'!H10</f>
        <v>5835555</v>
      </c>
      <c r="C11" s="17">
        <v>499726</v>
      </c>
      <c r="D11" s="17">
        <v>1416990</v>
      </c>
      <c r="E11" s="17">
        <v>2307692</v>
      </c>
      <c r="F11" s="103">
        <f aca="true" t="shared" si="0" ref="F11:F16">SUM(B11:D11)-E11</f>
        <v>5444579</v>
      </c>
      <c r="G11" s="154"/>
    </row>
    <row r="12" spans="1:9" ht="12.75">
      <c r="A12" s="83" t="str">
        <f>'D-Sinies Pag Direc'!A11</f>
        <v>BNP PARIBAS CARDIF</v>
      </c>
      <c r="B12" s="117">
        <f>'D-Sinies Pag Direc'!H11</f>
        <v>396585</v>
      </c>
      <c r="C12" s="17">
        <v>95217</v>
      </c>
      <c r="D12" s="17">
        <v>488663</v>
      </c>
      <c r="E12" s="17">
        <v>636313</v>
      </c>
      <c r="F12" s="103">
        <f t="shared" si="0"/>
        <v>344152</v>
      </c>
      <c r="G12" s="154"/>
      <c r="I12">
        <f>164*1000</f>
        <v>164000</v>
      </c>
    </row>
    <row r="13" spans="1:7" ht="12.75">
      <c r="A13" s="83" t="str">
        <f>'D-Sinies Pag Direc'!A12</f>
        <v>Bupa</v>
      </c>
      <c r="B13" s="117">
        <f>'D-Sinies Pag Direc'!H12</f>
        <v>98486</v>
      </c>
      <c r="C13" s="17">
        <v>101630</v>
      </c>
      <c r="D13" s="17">
        <v>95216</v>
      </c>
      <c r="E13" s="17">
        <v>709178</v>
      </c>
      <c r="F13" s="103">
        <f t="shared" si="0"/>
        <v>-413846</v>
      </c>
      <c r="G13" s="154"/>
    </row>
    <row r="14" spans="1:7" ht="12.75">
      <c r="A14" s="83" t="str">
        <f>'D-Sinies Pag Direc'!A13</f>
        <v>Chilena Consolidada</v>
      </c>
      <c r="B14" s="117">
        <f>'D-Sinies Pag Direc'!H13</f>
        <v>58330</v>
      </c>
      <c r="C14" s="17">
        <v>8659</v>
      </c>
      <c r="D14" s="17">
        <v>33827</v>
      </c>
      <c r="E14" s="17">
        <v>123220</v>
      </c>
      <c r="F14" s="103">
        <f t="shared" si="0"/>
        <v>-22404</v>
      </c>
      <c r="G14" s="154"/>
    </row>
    <row r="15" spans="1:7" ht="12.75">
      <c r="A15" s="83" t="str">
        <f>'D-Sinies Pag Direc'!A14</f>
        <v>Chubb</v>
      </c>
      <c r="B15" s="117">
        <f>'D-Sinies Pag Direc'!H14</f>
        <v>787393</v>
      </c>
      <c r="C15" s="17">
        <v>428564</v>
      </c>
      <c r="D15" s="17"/>
      <c r="E15" s="17">
        <v>215390</v>
      </c>
      <c r="F15" s="103">
        <f t="shared" si="0"/>
        <v>1000567</v>
      </c>
      <c r="G15" s="154"/>
    </row>
    <row r="16" spans="1:7" ht="12.75">
      <c r="A16" s="83" t="str">
        <f>'D-Sinies Pag Direc'!A15</f>
        <v>Consorcio Nacional</v>
      </c>
      <c r="B16" s="117">
        <f>'D-Sinies Pag Direc'!H15</f>
        <v>3135973</v>
      </c>
      <c r="C16" s="17">
        <v>477754</v>
      </c>
      <c r="D16" s="17">
        <v>598218</v>
      </c>
      <c r="E16" s="17">
        <v>1680921</v>
      </c>
      <c r="F16" s="103">
        <f t="shared" si="0"/>
        <v>2531024</v>
      </c>
      <c r="G16" s="154"/>
    </row>
    <row r="17" spans="1:7" ht="12.75">
      <c r="A17" s="175" t="str">
        <f>'D-Sinies Pag Direc'!A16</f>
        <v>HDI</v>
      </c>
      <c r="B17" s="176">
        <f>'D-Sinies Pag Direc'!H16</f>
        <v>4855936</v>
      </c>
      <c r="C17" s="86">
        <v>1044240</v>
      </c>
      <c r="D17" s="86">
        <v>1512903</v>
      </c>
      <c r="E17" s="86">
        <v>940393</v>
      </c>
      <c r="F17" s="177">
        <f aca="true" t="shared" si="1" ref="F17:F24">SUM(B17:D17)-E17</f>
        <v>6472686</v>
      </c>
      <c r="G17" s="154"/>
    </row>
    <row r="18" spans="1:7" ht="12.75">
      <c r="A18" s="83" t="str">
        <f>'D-Sinies Pag Direc'!A17</f>
        <v>Liberty</v>
      </c>
      <c r="B18" s="117">
        <f>'D-Sinies Pag Direc'!H17</f>
        <v>5430749</v>
      </c>
      <c r="C18" s="17">
        <v>1572185</v>
      </c>
      <c r="D18" s="17">
        <v>971097</v>
      </c>
      <c r="E18" s="17">
        <v>3244533</v>
      </c>
      <c r="F18" s="103">
        <f t="shared" si="1"/>
        <v>4729498</v>
      </c>
      <c r="G18" s="154"/>
    </row>
    <row r="19" spans="1:7" ht="12.75">
      <c r="A19" s="83" t="str">
        <f>'D-Sinies Pag Direc'!A18</f>
        <v>Mapfre</v>
      </c>
      <c r="B19" s="117">
        <f>'D-Sinies Pag Direc'!H18</f>
        <v>5042549</v>
      </c>
      <c r="C19" s="17">
        <v>304008</v>
      </c>
      <c r="D19" s="17">
        <v>755916</v>
      </c>
      <c r="E19" s="17">
        <v>839339</v>
      </c>
      <c r="F19" s="103">
        <f t="shared" si="1"/>
        <v>5263134</v>
      </c>
      <c r="G19" s="154"/>
    </row>
    <row r="20" spans="1:7" ht="12.75">
      <c r="A20" s="83" t="str">
        <f>'D-Sinies Pag Direc'!A19</f>
        <v>Mutual de Seguros</v>
      </c>
      <c r="B20" s="117">
        <f>'D-Sinies Pag Direc'!H19</f>
        <v>2397174</v>
      </c>
      <c r="C20" s="17">
        <v>354615</v>
      </c>
      <c r="D20" s="17">
        <v>482812</v>
      </c>
      <c r="E20" s="17">
        <v>653301</v>
      </c>
      <c r="F20" s="103">
        <f t="shared" si="1"/>
        <v>2581300</v>
      </c>
      <c r="G20" s="154"/>
    </row>
    <row r="21" spans="1:7" ht="12.75">
      <c r="A21" s="83" t="str">
        <f>'D-Sinies Pag Direc'!A20</f>
        <v>Porvenir</v>
      </c>
      <c r="B21" s="117">
        <f>'D-Sinies Pag Direc'!H20</f>
        <v>57402</v>
      </c>
      <c r="C21" s="17">
        <v>16853</v>
      </c>
      <c r="D21" s="17">
        <v>33301</v>
      </c>
      <c r="E21" s="17">
        <v>19441</v>
      </c>
      <c r="F21" s="103">
        <f t="shared" si="1"/>
        <v>88115</v>
      </c>
      <c r="G21" s="154"/>
    </row>
    <row r="22" spans="1:7" ht="12.75">
      <c r="A22" s="83" t="str">
        <f>'D-Sinies Pag Direc'!A21</f>
        <v>Renta Nacional</v>
      </c>
      <c r="B22" s="117">
        <f>'D-Sinies Pag Direc'!H21</f>
        <v>27053</v>
      </c>
      <c r="C22" s="17"/>
      <c r="D22" s="17">
        <v>542</v>
      </c>
      <c r="E22" s="17"/>
      <c r="F22" s="103">
        <f>SUM(B22:D22)-E22</f>
        <v>27595</v>
      </c>
      <c r="G22" s="154"/>
    </row>
    <row r="23" spans="1:7" ht="12.75">
      <c r="A23" s="83" t="str">
        <f>'D-Sinies Pag Direc'!A22</f>
        <v>Suramericana</v>
      </c>
      <c r="B23" s="117">
        <f>'D-Sinies Pag Direc'!H22</f>
        <v>7779603</v>
      </c>
      <c r="C23" s="17">
        <v>998447</v>
      </c>
      <c r="D23" s="17">
        <v>1074056</v>
      </c>
      <c r="E23" s="17">
        <v>2258832</v>
      </c>
      <c r="F23" s="103">
        <f t="shared" si="1"/>
        <v>7593274</v>
      </c>
      <c r="G23" s="154"/>
    </row>
    <row r="24" spans="1:7" ht="12.75">
      <c r="A24" s="83" t="str">
        <f>'D-Sinies Pag Direc'!A23</f>
        <v>Zenit</v>
      </c>
      <c r="B24" s="117">
        <f>'D-Sinies Pag Direc'!H23</f>
        <v>1437204</v>
      </c>
      <c r="C24" s="17">
        <v>150474</v>
      </c>
      <c r="D24" s="17">
        <v>234511</v>
      </c>
      <c r="E24" s="17">
        <v>698320</v>
      </c>
      <c r="F24" s="103">
        <f t="shared" si="1"/>
        <v>1123869</v>
      </c>
      <c r="G24" s="154"/>
    </row>
    <row r="25" spans="1:6" ht="12.75">
      <c r="A25" s="40"/>
      <c r="B25" s="41"/>
      <c r="C25" s="42"/>
      <c r="D25" s="42"/>
      <c r="E25" s="42"/>
      <c r="F25" s="101"/>
    </row>
    <row r="26" spans="1:6" ht="12.75">
      <c r="A26" s="116" t="s">
        <v>11</v>
      </c>
      <c r="B26" s="117">
        <f>SUM(B11:B24)</f>
        <v>37339992</v>
      </c>
      <c r="C26" s="117">
        <f>SUM(C11:C24)</f>
        <v>6052372</v>
      </c>
      <c r="D26" s="117">
        <f>SUM(D11:D24)</f>
        <v>7698052</v>
      </c>
      <c r="E26" s="117">
        <f>SUM(E11:E24)</f>
        <v>14326873</v>
      </c>
      <c r="F26" s="3">
        <f>+B26+C26+D26-E26</f>
        <v>36763543</v>
      </c>
    </row>
    <row r="27" spans="1:6" ht="15.75">
      <c r="A27" s="43"/>
      <c r="B27" s="44"/>
      <c r="C27" s="45"/>
      <c r="D27" s="45"/>
      <c r="E27" s="45"/>
      <c r="F27" s="102"/>
    </row>
    <row r="29" spans="1:7" ht="12.75">
      <c r="A29" s="39"/>
      <c r="B29" s="24"/>
      <c r="C29" s="16"/>
      <c r="D29" s="16"/>
      <c r="E29" s="92"/>
      <c r="F29" s="26"/>
      <c r="G29" s="96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45"/>
  <sheetViews>
    <sheetView tabSelected="1" zoomScalePageLayoutView="0" workbookViewId="0" topLeftCell="A19">
      <pane xSplit="1" topLeftCell="B1" activePane="topRight" state="frozen"/>
      <selection pane="topLeft" activeCell="A7" sqref="A7"/>
      <selection pane="topRight" activeCell="C35" sqref="C35"/>
    </sheetView>
  </sheetViews>
  <sheetFormatPr defaultColWidth="11.421875" defaultRowHeight="12.75"/>
  <cols>
    <col min="1" max="1" width="45.00390625" style="47" customWidth="1"/>
    <col min="2" max="2" width="25.00390625" style="47" customWidth="1"/>
    <col min="3" max="9" width="38.28125" style="47" customWidth="1"/>
    <col min="10" max="10" width="29.7109375" style="47" bestFit="1" customWidth="1"/>
    <col min="11" max="11" width="23.57421875" style="47" bestFit="1" customWidth="1"/>
    <col min="12" max="16384" width="11.421875" style="47" customWidth="1"/>
  </cols>
  <sheetData>
    <row r="1" ht="12.75">
      <c r="A1" s="46"/>
    </row>
    <row r="3" ht="12.75">
      <c r="A3" s="87" t="s">
        <v>62</v>
      </c>
    </row>
    <row r="4" ht="12.75">
      <c r="A4" s="46"/>
    </row>
    <row r="5" spans="1:9" ht="12.75">
      <c r="A5" s="48" t="s">
        <v>0</v>
      </c>
      <c r="B5" s="49"/>
      <c r="C5" s="49"/>
      <c r="E5" s="49"/>
      <c r="F5" s="49"/>
      <c r="G5" s="49"/>
      <c r="H5" s="49"/>
      <c r="I5" s="49"/>
    </row>
    <row r="6" spans="1:9" ht="12.75">
      <c r="A6" s="2" t="str">
        <f>'A-N° Sinies Denun'!$A$6</f>
        <v>      (entre el 1 de enero y  31 de diciembre de 2019)</v>
      </c>
      <c r="B6" s="50"/>
      <c r="C6" s="49"/>
      <c r="D6" s="49"/>
      <c r="E6" s="49"/>
      <c r="F6" s="49"/>
      <c r="G6" s="49"/>
      <c r="H6" s="49"/>
      <c r="I6" s="49"/>
    </row>
    <row r="7" spans="1:9" ht="12.75">
      <c r="A7" s="51"/>
      <c r="B7" s="52"/>
      <c r="C7" s="53"/>
      <c r="D7" s="53"/>
      <c r="E7" s="53"/>
      <c r="F7" s="53"/>
      <c r="G7" s="53"/>
      <c r="H7" s="53"/>
      <c r="I7" s="54"/>
    </row>
    <row r="8" spans="1:9" ht="12.75">
      <c r="A8" s="55" t="s">
        <v>1</v>
      </c>
      <c r="B8" s="56" t="s">
        <v>2</v>
      </c>
      <c r="C8" s="56" t="s">
        <v>3</v>
      </c>
      <c r="D8" s="56" t="s">
        <v>4</v>
      </c>
      <c r="E8" s="56" t="s">
        <v>5</v>
      </c>
      <c r="F8" s="85" t="s">
        <v>85</v>
      </c>
      <c r="G8" s="56" t="s">
        <v>6</v>
      </c>
      <c r="H8" s="56" t="s">
        <v>7</v>
      </c>
      <c r="I8" s="57" t="s">
        <v>8</v>
      </c>
    </row>
    <row r="9" spans="1:9" ht="12.75">
      <c r="A9" s="58"/>
      <c r="B9" s="59"/>
      <c r="C9" s="59"/>
      <c r="D9" s="59"/>
      <c r="E9" s="59"/>
      <c r="F9" s="59"/>
      <c r="G9" s="59"/>
      <c r="H9" s="59"/>
      <c r="I9" s="60"/>
    </row>
    <row r="10" spans="1:9" ht="12.75">
      <c r="A10" s="84" t="str">
        <f>'A-N° Sinies Denun'!A10</f>
        <v>Bci</v>
      </c>
      <c r="B10" s="249">
        <v>552276</v>
      </c>
      <c r="C10" s="249">
        <v>172328</v>
      </c>
      <c r="D10" s="249">
        <v>72111</v>
      </c>
      <c r="E10" s="249">
        <v>32390</v>
      </c>
      <c r="F10" s="249">
        <v>36477</v>
      </c>
      <c r="G10" s="249">
        <v>20110</v>
      </c>
      <c r="H10" s="249">
        <v>45062</v>
      </c>
      <c r="I10" s="4">
        <f aca="true" t="shared" si="0" ref="I10:I23">SUM(B10:H10)</f>
        <v>930754</v>
      </c>
    </row>
    <row r="11" spans="1:9" ht="12.75">
      <c r="A11" s="251" t="str">
        <f>'A-N° Sinies Denun'!A11</f>
        <v>BNP PARIBAS CARDIF</v>
      </c>
      <c r="B11" s="250">
        <v>212323</v>
      </c>
      <c r="C11" s="252">
        <v>11301</v>
      </c>
      <c r="D11" s="252">
        <v>0</v>
      </c>
      <c r="E11" s="252">
        <v>0</v>
      </c>
      <c r="F11" s="250">
        <v>1787</v>
      </c>
      <c r="G11" s="250">
        <v>0</v>
      </c>
      <c r="H11" s="252">
        <v>439</v>
      </c>
      <c r="I11" s="4">
        <f t="shared" si="0"/>
        <v>225850</v>
      </c>
    </row>
    <row r="12" spans="1:9" ht="12.75">
      <c r="A12" s="84" t="str">
        <f>'A-N° Sinies Denun'!A12</f>
        <v>Bupa</v>
      </c>
      <c r="B12" s="190"/>
      <c r="C12" s="190"/>
      <c r="D12" s="190"/>
      <c r="E12" s="190"/>
      <c r="F12" s="190"/>
      <c r="G12" s="190"/>
      <c r="H12" s="190"/>
      <c r="I12" s="4">
        <f t="shared" si="0"/>
        <v>0</v>
      </c>
    </row>
    <row r="13" spans="1:9" ht="12.75">
      <c r="A13" s="84" t="str">
        <f>'A-N° Sinies Denun'!A13</f>
        <v>Chilena Consolidada</v>
      </c>
      <c r="B13" s="61">
        <v>2549</v>
      </c>
      <c r="C13" s="61">
        <v>874</v>
      </c>
      <c r="D13" s="61">
        <v>0</v>
      </c>
      <c r="E13" s="61">
        <v>0</v>
      </c>
      <c r="F13" s="61">
        <v>51</v>
      </c>
      <c r="G13" s="61">
        <v>0</v>
      </c>
      <c r="H13" s="61">
        <v>133</v>
      </c>
      <c r="I13" s="4">
        <f t="shared" si="0"/>
        <v>3607</v>
      </c>
    </row>
    <row r="14" spans="1:9" s="156" customFormat="1" ht="12.75">
      <c r="A14" s="192" t="str">
        <f>'A-N° Sinies Denun'!A14</f>
        <v>Chubb</v>
      </c>
      <c r="B14" s="61">
        <v>0</v>
      </c>
      <c r="C14" s="61">
        <v>0</v>
      </c>
      <c r="D14" s="61">
        <v>0</v>
      </c>
      <c r="E14" s="61">
        <v>7289</v>
      </c>
      <c r="F14" s="61">
        <v>0</v>
      </c>
      <c r="G14" s="61">
        <v>0</v>
      </c>
      <c r="H14" s="61">
        <v>0</v>
      </c>
      <c r="I14" s="193">
        <f t="shared" si="0"/>
        <v>7289</v>
      </c>
    </row>
    <row r="15" spans="1:9" ht="12.75">
      <c r="A15" s="84" t="str">
        <f>'A-N° Sinies Denun'!A15</f>
        <v>Consorcio Nacional</v>
      </c>
      <c r="B15" s="61">
        <v>389131</v>
      </c>
      <c r="C15" s="61">
        <v>79000</v>
      </c>
      <c r="D15" s="61">
        <v>4038</v>
      </c>
      <c r="E15" s="61">
        <v>3018</v>
      </c>
      <c r="F15" s="61">
        <v>11765</v>
      </c>
      <c r="G15" s="61">
        <v>9956</v>
      </c>
      <c r="H15" s="61">
        <v>4798</v>
      </c>
      <c r="I15" s="4">
        <f t="shared" si="0"/>
        <v>501706</v>
      </c>
    </row>
    <row r="16" spans="1:9" ht="12.75">
      <c r="A16" s="84" t="str">
        <f>'A-N° Sinies Denun'!A16</f>
        <v>HDI</v>
      </c>
      <c r="B16" s="61">
        <v>600086</v>
      </c>
      <c r="C16" s="61">
        <v>281144</v>
      </c>
      <c r="D16" s="61">
        <v>71386</v>
      </c>
      <c r="E16" s="61">
        <v>20897</v>
      </c>
      <c r="F16" s="61">
        <v>75232</v>
      </c>
      <c r="G16" s="61">
        <v>2569</v>
      </c>
      <c r="H16" s="61">
        <v>34689</v>
      </c>
      <c r="I16" s="4">
        <f t="shared" si="0"/>
        <v>1086003</v>
      </c>
    </row>
    <row r="17" spans="1:9" ht="12.75">
      <c r="A17" s="84" t="str">
        <f>'A-N° Sinies Denun'!A17</f>
        <v>Liberty</v>
      </c>
      <c r="B17" s="61">
        <v>182888</v>
      </c>
      <c r="C17" s="61">
        <v>191602</v>
      </c>
      <c r="D17" s="61">
        <v>36547</v>
      </c>
      <c r="E17" s="61">
        <v>18381</v>
      </c>
      <c r="F17" s="61">
        <v>7809</v>
      </c>
      <c r="G17" s="61">
        <v>80410</v>
      </c>
      <c r="H17" s="61">
        <v>49973</v>
      </c>
      <c r="I17" s="4">
        <f t="shared" si="0"/>
        <v>567610</v>
      </c>
    </row>
    <row r="18" spans="1:9" ht="12.75">
      <c r="A18" s="84" t="str">
        <f>'A-N° Sinies Denun'!A18</f>
        <v>Mapfre</v>
      </c>
      <c r="B18" s="61">
        <v>150662</v>
      </c>
      <c r="C18" s="61">
        <v>99299</v>
      </c>
      <c r="D18" s="61">
        <v>39442</v>
      </c>
      <c r="E18" s="61">
        <v>7181</v>
      </c>
      <c r="F18" s="61">
        <v>52708</v>
      </c>
      <c r="G18" s="61">
        <v>7763</v>
      </c>
      <c r="H18" s="61">
        <v>21985</v>
      </c>
      <c r="I18" s="4">
        <f t="shared" si="0"/>
        <v>379040</v>
      </c>
    </row>
    <row r="19" spans="1:9" ht="12.75">
      <c r="A19" s="84" t="str">
        <f>'A-N° Sinies Denun'!A19</f>
        <v>Mutual de Seguros</v>
      </c>
      <c r="B19" s="61">
        <v>333453</v>
      </c>
      <c r="C19" s="61">
        <v>133106</v>
      </c>
      <c r="D19" s="61">
        <v>0</v>
      </c>
      <c r="E19" s="61">
        <v>0</v>
      </c>
      <c r="F19" s="61">
        <v>5240</v>
      </c>
      <c r="G19" s="61">
        <v>0</v>
      </c>
      <c r="H19" s="61">
        <v>12300</v>
      </c>
      <c r="I19" s="4">
        <f t="shared" si="0"/>
        <v>484099</v>
      </c>
    </row>
    <row r="20" spans="1:9" ht="12.75">
      <c r="A20" s="84" t="str">
        <f>'A-N° Sinies Denun'!A20</f>
        <v>Porvenir</v>
      </c>
      <c r="B20" s="61">
        <v>14792</v>
      </c>
      <c r="C20" s="61">
        <v>4896</v>
      </c>
      <c r="D20" s="61">
        <v>1333</v>
      </c>
      <c r="E20" s="61">
        <v>0</v>
      </c>
      <c r="F20" s="61">
        <v>165</v>
      </c>
      <c r="G20" s="61">
        <v>0</v>
      </c>
      <c r="H20" s="61">
        <v>112</v>
      </c>
      <c r="I20" s="4">
        <f t="shared" si="0"/>
        <v>21298</v>
      </c>
    </row>
    <row r="21" spans="1:9" ht="12.75">
      <c r="A21" s="84" t="str">
        <f>'A-N° Sinies Denun'!A21</f>
        <v>Renta Nacional</v>
      </c>
      <c r="B21" s="190"/>
      <c r="C21" s="190"/>
      <c r="D21" s="190"/>
      <c r="E21" s="190"/>
      <c r="F21" s="190"/>
      <c r="G21" s="190"/>
      <c r="H21" s="190"/>
      <c r="I21" s="4">
        <f t="shared" si="0"/>
        <v>0</v>
      </c>
    </row>
    <row r="22" spans="1:9" s="156" customFormat="1" ht="12.75">
      <c r="A22" s="84" t="str">
        <f>'A-N° Sinies Denun'!A22</f>
        <v>Suramericana</v>
      </c>
      <c r="B22" s="61">
        <v>1284507</v>
      </c>
      <c r="C22" s="61">
        <v>332903</v>
      </c>
      <c r="D22" s="61">
        <v>22666</v>
      </c>
      <c r="E22" s="61">
        <v>8510</v>
      </c>
      <c r="F22" s="61">
        <v>14455</v>
      </c>
      <c r="G22" s="61">
        <v>22481</v>
      </c>
      <c r="H22" s="61">
        <v>45406</v>
      </c>
      <c r="I22" s="4">
        <f t="shared" si="0"/>
        <v>1730928</v>
      </c>
    </row>
    <row r="23" spans="1:9" s="156" customFormat="1" ht="12.75">
      <c r="A23" s="84" t="str">
        <f>'A-N° Sinies Denun'!A23</f>
        <v>Zenit</v>
      </c>
      <c r="B23" s="61">
        <v>178841</v>
      </c>
      <c r="C23" s="61">
        <v>47772</v>
      </c>
      <c r="D23" s="61">
        <v>0</v>
      </c>
      <c r="E23" s="61">
        <v>2654</v>
      </c>
      <c r="F23" s="61">
        <v>3519</v>
      </c>
      <c r="G23" s="61">
        <v>227</v>
      </c>
      <c r="H23" s="61">
        <v>1655</v>
      </c>
      <c r="I23" s="4">
        <f t="shared" si="0"/>
        <v>234668</v>
      </c>
    </row>
    <row r="24" spans="1:9" ht="12.75">
      <c r="A24" s="62"/>
      <c r="B24" s="63"/>
      <c r="C24" s="64"/>
      <c r="D24" s="64"/>
      <c r="E24" s="64"/>
      <c r="F24" s="64"/>
      <c r="G24" s="65"/>
      <c r="H24" s="65"/>
      <c r="I24" s="66"/>
    </row>
    <row r="25" spans="1:9" ht="12.75">
      <c r="A25" s="67" t="s">
        <v>11</v>
      </c>
      <c r="B25" s="5">
        <f aca="true" t="shared" si="1" ref="B25:I25">SUM(B10:B23)</f>
        <v>3901508</v>
      </c>
      <c r="C25" s="5">
        <f t="shared" si="1"/>
        <v>1354225</v>
      </c>
      <c r="D25" s="5">
        <f t="shared" si="1"/>
        <v>247523</v>
      </c>
      <c r="E25" s="5">
        <f t="shared" si="1"/>
        <v>100320</v>
      </c>
      <c r="F25" s="5">
        <f t="shared" si="1"/>
        <v>209208</v>
      </c>
      <c r="G25" s="5">
        <f t="shared" si="1"/>
        <v>143516</v>
      </c>
      <c r="H25" s="5">
        <f t="shared" si="1"/>
        <v>216552</v>
      </c>
      <c r="I25" s="5">
        <f t="shared" si="1"/>
        <v>6172852</v>
      </c>
    </row>
    <row r="26" spans="1:9" ht="12.75" customHeight="1">
      <c r="A26" s="68"/>
      <c r="B26" s="69"/>
      <c r="C26" s="70"/>
      <c r="D26" s="70"/>
      <c r="E26" s="70"/>
      <c r="F26" s="70"/>
      <c r="G26" s="71"/>
      <c r="H26" s="72"/>
      <c r="I26" s="73"/>
    </row>
    <row r="27" spans="1:9" ht="12.75">
      <c r="A27" s="49"/>
      <c r="B27" s="49"/>
      <c r="C27" s="49"/>
      <c r="D27" s="49"/>
      <c r="E27" s="49"/>
      <c r="F27" s="49"/>
      <c r="G27" s="49"/>
      <c r="H27" s="49"/>
      <c r="I27" s="49"/>
    </row>
    <row r="28" spans="2:7" ht="12.75">
      <c r="B28" s="190"/>
      <c r="C28" s="190"/>
      <c r="F28" s="190"/>
      <c r="G28" s="61"/>
    </row>
    <row r="29" spans="2:5" ht="12.75">
      <c r="B29" s="190"/>
      <c r="C29" s="190"/>
      <c r="E29" s="61"/>
    </row>
    <row r="30" spans="2:5" ht="12.75">
      <c r="B30" s="190"/>
      <c r="C30" s="190"/>
      <c r="E30" s="61"/>
    </row>
    <row r="31" spans="2:5" ht="12.75">
      <c r="B31" s="190"/>
      <c r="C31" s="190"/>
      <c r="E31" s="61"/>
    </row>
    <row r="33" ht="12.75">
      <c r="B33" s="61"/>
    </row>
    <row r="34" spans="2:8" ht="12.75">
      <c r="B34" s="198"/>
      <c r="C34" s="190"/>
      <c r="D34" s="190"/>
      <c r="E34" s="190"/>
      <c r="F34" s="190"/>
      <c r="G34" s="190"/>
      <c r="H34" s="190"/>
    </row>
    <row r="35" spans="2:8" ht="12.75">
      <c r="B35" s="61"/>
      <c r="C35" s="61"/>
      <c r="D35" s="61"/>
      <c r="E35" s="61"/>
      <c r="F35" s="61"/>
      <c r="G35" s="61"/>
      <c r="H35" s="61"/>
    </row>
    <row r="36" ht="12.75">
      <c r="B36" s="61"/>
    </row>
    <row r="37" ht="12.75">
      <c r="B37" s="61"/>
    </row>
    <row r="38" ht="12.75">
      <c r="B38" s="61"/>
    </row>
    <row r="39" ht="12.75">
      <c r="B39" s="61"/>
    </row>
    <row r="40" ht="12.75">
      <c r="B40" s="61"/>
    </row>
    <row r="41" ht="12.75">
      <c r="B41" s="61"/>
    </row>
    <row r="42" ht="12.75">
      <c r="B42" s="61"/>
    </row>
    <row r="43" ht="12.75">
      <c r="B43" s="61"/>
    </row>
    <row r="44" ht="12.75">
      <c r="B44" s="61"/>
    </row>
    <row r="45" ht="12.75">
      <c r="B45" s="61"/>
    </row>
  </sheetData>
  <sheetProtection/>
  <printOptions/>
  <pageMargins left="1.1811023622047245" right="0.2362204724409449" top="0.84" bottom="0.4330708661417323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47"/>
  <sheetViews>
    <sheetView zoomScalePageLayoutView="0" workbookViewId="0" topLeftCell="A16">
      <selection activeCell="B30" sqref="B30:C38"/>
    </sheetView>
  </sheetViews>
  <sheetFormatPr defaultColWidth="11.421875" defaultRowHeight="12.75"/>
  <cols>
    <col min="1" max="1" width="22.421875" style="0" customWidth="1"/>
    <col min="2" max="2" width="24.00390625" style="0" customWidth="1"/>
    <col min="3" max="9" width="38.28125" style="0" customWidth="1"/>
  </cols>
  <sheetData>
    <row r="3" ht="12.75">
      <c r="A3" s="87" t="s">
        <v>62</v>
      </c>
    </row>
    <row r="5" spans="1:9" ht="12.75">
      <c r="A5" s="48" t="s">
        <v>12</v>
      </c>
      <c r="B5" s="50"/>
      <c r="C5" s="49"/>
      <c r="D5" s="49"/>
      <c r="E5" s="49"/>
      <c r="F5" s="49"/>
      <c r="G5" s="49"/>
      <c r="H5" s="49"/>
      <c r="I5" s="49"/>
    </row>
    <row r="6" spans="1:9" ht="12.75">
      <c r="A6" s="2" t="str">
        <f>'D-Sinies Pag Direc'!$A$6</f>
        <v>      (entre el 1 de enero y 31 de diciembre de 2019, montos expresados en miles de pesos de diciembre de 2019)</v>
      </c>
      <c r="B6" s="50"/>
      <c r="C6" s="49"/>
      <c r="D6" s="49"/>
      <c r="E6" s="49"/>
      <c r="F6" s="49"/>
      <c r="G6" s="49"/>
      <c r="H6" s="49"/>
      <c r="I6" s="49"/>
    </row>
    <row r="7" spans="1:9" ht="12.75">
      <c r="A7" s="75"/>
      <c r="B7" s="52"/>
      <c r="C7" s="53"/>
      <c r="D7" s="53"/>
      <c r="E7" s="53"/>
      <c r="F7" s="53"/>
      <c r="G7" s="53"/>
      <c r="H7" s="53"/>
      <c r="I7" s="54"/>
    </row>
    <row r="8" spans="1:9" ht="12.75">
      <c r="A8" s="76" t="s">
        <v>1</v>
      </c>
      <c r="B8" s="56" t="s">
        <v>2</v>
      </c>
      <c r="C8" s="56" t="s">
        <v>3</v>
      </c>
      <c r="D8" s="56" t="s">
        <v>4</v>
      </c>
      <c r="E8" s="56" t="s">
        <v>5</v>
      </c>
      <c r="F8" s="56" t="s">
        <v>85</v>
      </c>
      <c r="G8" s="56" t="s">
        <v>6</v>
      </c>
      <c r="H8" s="56" t="s">
        <v>7</v>
      </c>
      <c r="I8" s="57" t="s">
        <v>8</v>
      </c>
    </row>
    <row r="9" spans="1:9" ht="12.75">
      <c r="A9" s="77"/>
      <c r="B9" s="59"/>
      <c r="C9" s="59"/>
      <c r="D9" s="59"/>
      <c r="E9" s="59"/>
      <c r="F9" s="59"/>
      <c r="G9" s="59"/>
      <c r="H9" s="59"/>
      <c r="I9" s="60"/>
    </row>
    <row r="10" spans="1:9" ht="12.75">
      <c r="A10" s="83" t="str">
        <f>'F-N° Seg Contrat'!A10</f>
        <v>Bci</v>
      </c>
      <c r="B10" s="154">
        <v>3892083</v>
      </c>
      <c r="C10" s="154">
        <v>1755403</v>
      </c>
      <c r="D10" s="154">
        <v>1503317</v>
      </c>
      <c r="E10" s="154">
        <v>1274584</v>
      </c>
      <c r="F10" s="154">
        <v>1322570</v>
      </c>
      <c r="G10" s="154">
        <v>446790</v>
      </c>
      <c r="H10" s="154">
        <v>350347</v>
      </c>
      <c r="I10" s="4">
        <f aca="true" t="shared" si="0" ref="I10:I15">SUM(B10:H10)</f>
        <v>10545094</v>
      </c>
    </row>
    <row r="11" spans="1:9" ht="12.75">
      <c r="A11" s="83" t="str">
        <f>'F-N° Seg Contrat'!A11</f>
        <v>BNP PARIBAS CARDIF</v>
      </c>
      <c r="B11" s="154">
        <v>953694</v>
      </c>
      <c r="C11" s="154">
        <v>89795</v>
      </c>
      <c r="D11" s="154">
        <v>0</v>
      </c>
      <c r="E11" s="154">
        <v>0</v>
      </c>
      <c r="F11" s="154">
        <v>58594</v>
      </c>
      <c r="G11" s="154">
        <v>0</v>
      </c>
      <c r="H11" s="154">
        <v>1368</v>
      </c>
      <c r="I11" s="4">
        <f t="shared" si="0"/>
        <v>1103451</v>
      </c>
    </row>
    <row r="12" spans="1:9" ht="12.75">
      <c r="A12" s="83" t="str">
        <f>'F-N° Seg Contrat'!A12</f>
        <v>Bupa</v>
      </c>
      <c r="B12" s="190"/>
      <c r="C12" s="190"/>
      <c r="D12" s="190"/>
      <c r="E12" s="190"/>
      <c r="F12" s="190"/>
      <c r="G12" s="190"/>
      <c r="H12" s="190"/>
      <c r="I12" s="4">
        <f t="shared" si="0"/>
        <v>0</v>
      </c>
    </row>
    <row r="13" spans="1:9" ht="12.75">
      <c r="A13" s="83" t="str">
        <f>'F-N° Seg Contrat'!A13</f>
        <v>Chilena Consolidada</v>
      </c>
      <c r="B13" s="154">
        <v>15786</v>
      </c>
      <c r="C13" s="154">
        <v>7038</v>
      </c>
      <c r="D13" s="154">
        <v>0</v>
      </c>
      <c r="E13" s="154">
        <v>0</v>
      </c>
      <c r="F13" s="154">
        <v>2725</v>
      </c>
      <c r="G13" s="154">
        <v>0</v>
      </c>
      <c r="H13" s="154">
        <v>885</v>
      </c>
      <c r="I13" s="4">
        <f t="shared" si="0"/>
        <v>26434</v>
      </c>
    </row>
    <row r="14" spans="1:9" ht="12.75">
      <c r="A14" s="83" t="str">
        <f>'F-N° Seg Contrat'!A14</f>
        <v>Chubb</v>
      </c>
      <c r="B14" s="154">
        <v>0</v>
      </c>
      <c r="C14" s="154">
        <v>0</v>
      </c>
      <c r="D14" s="154">
        <v>0</v>
      </c>
      <c r="E14" s="154">
        <v>1121694</v>
      </c>
      <c r="F14" s="154">
        <v>0</v>
      </c>
      <c r="G14" s="154">
        <v>0</v>
      </c>
      <c r="H14" s="154">
        <v>0</v>
      </c>
      <c r="I14" s="4">
        <f t="shared" si="0"/>
        <v>1121694</v>
      </c>
    </row>
    <row r="15" spans="1:9" ht="12.75">
      <c r="A15" s="83" t="str">
        <f>'F-N° Seg Contrat'!A15</f>
        <v>Consorcio Nacional</v>
      </c>
      <c r="B15" s="154">
        <v>2484434</v>
      </c>
      <c r="C15" s="154">
        <v>747934</v>
      </c>
      <c r="D15" s="154">
        <v>89067</v>
      </c>
      <c r="E15" s="154">
        <v>80114</v>
      </c>
      <c r="F15" s="154">
        <v>421399</v>
      </c>
      <c r="G15" s="154">
        <v>201023</v>
      </c>
      <c r="H15" s="154">
        <v>35585</v>
      </c>
      <c r="I15" s="4">
        <f t="shared" si="0"/>
        <v>4059556</v>
      </c>
    </row>
    <row r="16" spans="1:9" ht="12.75">
      <c r="A16" s="83" t="str">
        <f>'F-N° Seg Contrat'!A16</f>
        <v>HDI</v>
      </c>
      <c r="B16" s="154">
        <v>3628089</v>
      </c>
      <c r="C16" s="154">
        <v>2195133</v>
      </c>
      <c r="D16" s="154">
        <v>1330869</v>
      </c>
      <c r="E16" s="154">
        <v>729592</v>
      </c>
      <c r="F16" s="154">
        <v>2295204</v>
      </c>
      <c r="G16" s="154">
        <v>65975</v>
      </c>
      <c r="H16" s="154">
        <v>215057</v>
      </c>
      <c r="I16" s="4">
        <f aca="true" t="shared" si="1" ref="I16:I23">SUM(B16:H16)</f>
        <v>10459919</v>
      </c>
    </row>
    <row r="17" spans="1:9" ht="12.75">
      <c r="A17" s="83" t="str">
        <f>'F-N° Seg Contrat'!A17</f>
        <v>Liberty</v>
      </c>
      <c r="B17" s="154">
        <v>2618079</v>
      </c>
      <c r="C17" s="154">
        <v>3038242</v>
      </c>
      <c r="D17" s="154">
        <v>901332</v>
      </c>
      <c r="E17" s="154">
        <v>1349297</v>
      </c>
      <c r="F17" s="154">
        <v>385444</v>
      </c>
      <c r="G17" s="154">
        <v>173036</v>
      </c>
      <c r="H17" s="154">
        <v>564813</v>
      </c>
      <c r="I17" s="4">
        <f t="shared" si="1"/>
        <v>9030243</v>
      </c>
    </row>
    <row r="18" spans="1:9" ht="12.75">
      <c r="A18" s="83" t="str">
        <f>'F-N° Seg Contrat'!A18</f>
        <v>Mapfre</v>
      </c>
      <c r="B18" s="154">
        <v>1152258</v>
      </c>
      <c r="C18" s="154">
        <v>860407</v>
      </c>
      <c r="D18" s="154">
        <v>566064</v>
      </c>
      <c r="E18" s="154">
        <v>210021</v>
      </c>
      <c r="F18" s="154">
        <v>1636650</v>
      </c>
      <c r="G18" s="154">
        <v>168180</v>
      </c>
      <c r="H18" s="154">
        <v>206697</v>
      </c>
      <c r="I18" s="4">
        <f t="shared" si="1"/>
        <v>4800277</v>
      </c>
    </row>
    <row r="19" spans="1:9" ht="12.75">
      <c r="A19" s="83" t="str">
        <f>'F-N° Seg Contrat'!A19</f>
        <v>Mutual de Seguros</v>
      </c>
      <c r="B19" s="154">
        <v>3164070</v>
      </c>
      <c r="C19" s="154">
        <v>1486706</v>
      </c>
      <c r="D19" s="154">
        <v>0</v>
      </c>
      <c r="E19" s="154">
        <v>0</v>
      </c>
      <c r="F19" s="154">
        <v>232696</v>
      </c>
      <c r="G19" s="154">
        <v>0</v>
      </c>
      <c r="H19" s="154">
        <v>133023</v>
      </c>
      <c r="I19" s="4">
        <f t="shared" si="1"/>
        <v>5016495</v>
      </c>
    </row>
    <row r="20" spans="1:9" ht="12.75">
      <c r="A20" s="83" t="str">
        <f>'F-N° Seg Contrat'!A20</f>
        <v>Porvenir</v>
      </c>
      <c r="B20" s="154">
        <v>103217</v>
      </c>
      <c r="C20" s="154">
        <v>44294</v>
      </c>
      <c r="D20" s="154">
        <v>18940</v>
      </c>
      <c r="E20" s="154">
        <v>0</v>
      </c>
      <c r="F20" s="154">
        <v>5120</v>
      </c>
      <c r="G20" s="154">
        <v>0</v>
      </c>
      <c r="H20" s="154">
        <v>1818</v>
      </c>
      <c r="I20" s="4">
        <f t="shared" si="1"/>
        <v>173389</v>
      </c>
    </row>
    <row r="21" spans="1:9" ht="12.75">
      <c r="A21" s="83" t="str">
        <f>'F-N° Seg Contrat'!A21</f>
        <v>Renta Nacional</v>
      </c>
      <c r="B21" s="190"/>
      <c r="C21" s="190"/>
      <c r="D21" s="190"/>
      <c r="E21" s="154">
        <v>0</v>
      </c>
      <c r="F21" s="190"/>
      <c r="G21" s="190"/>
      <c r="H21" s="190"/>
      <c r="I21" s="4">
        <f>SUM(B21:H21)</f>
        <v>0</v>
      </c>
    </row>
    <row r="22" spans="1:9" s="157" customFormat="1" ht="12.75">
      <c r="A22" s="83" t="str">
        <f>'F-N° Seg Contrat'!A22</f>
        <v>Suramericana</v>
      </c>
      <c r="B22" s="154">
        <v>6681238</v>
      </c>
      <c r="C22" s="154">
        <v>2498567</v>
      </c>
      <c r="D22" s="154">
        <v>420382</v>
      </c>
      <c r="E22" s="154">
        <v>155528</v>
      </c>
      <c r="F22" s="154">
        <v>437486</v>
      </c>
      <c r="G22" s="154">
        <v>419110</v>
      </c>
      <c r="H22" s="154">
        <v>297827</v>
      </c>
      <c r="I22" s="4">
        <f t="shared" si="1"/>
        <v>10910138</v>
      </c>
    </row>
    <row r="23" spans="1:9" s="157" customFormat="1" ht="12.75">
      <c r="A23" s="83" t="str">
        <f>'F-N° Seg Contrat'!A23</f>
        <v>Zenit</v>
      </c>
      <c r="B23" s="154">
        <v>944678</v>
      </c>
      <c r="C23" s="154">
        <v>399040</v>
      </c>
      <c r="D23" s="154">
        <v>0</v>
      </c>
      <c r="E23" s="154">
        <v>37354</v>
      </c>
      <c r="F23" s="154">
        <v>123330</v>
      </c>
      <c r="G23" s="154">
        <v>4651</v>
      </c>
      <c r="H23" s="154">
        <v>6819</v>
      </c>
      <c r="I23" s="4">
        <f t="shared" si="1"/>
        <v>1515872</v>
      </c>
    </row>
    <row r="24" spans="1:9" ht="12.75">
      <c r="A24" s="62"/>
      <c r="B24" s="161"/>
      <c r="C24" s="162"/>
      <c r="D24" s="162"/>
      <c r="E24" s="162"/>
      <c r="F24" s="162"/>
      <c r="G24" s="81"/>
      <c r="H24" s="81"/>
      <c r="I24" s="163"/>
    </row>
    <row r="25" spans="1:9" ht="12.75">
      <c r="A25" s="67" t="s">
        <v>11</v>
      </c>
      <c r="B25" s="5">
        <f aca="true" t="shared" si="2" ref="B25:I25">SUM(B10:B23)</f>
        <v>25637626</v>
      </c>
      <c r="C25" s="6">
        <f t="shared" si="2"/>
        <v>13122559</v>
      </c>
      <c r="D25" s="6">
        <f t="shared" si="2"/>
        <v>4829971</v>
      </c>
      <c r="E25" s="6">
        <f t="shared" si="2"/>
        <v>4958184</v>
      </c>
      <c r="F25" s="6">
        <f t="shared" si="2"/>
        <v>6921218</v>
      </c>
      <c r="G25" s="7">
        <f t="shared" si="2"/>
        <v>1478765</v>
      </c>
      <c r="H25" s="7">
        <f t="shared" si="2"/>
        <v>1814239</v>
      </c>
      <c r="I25" s="8">
        <f t="shared" si="2"/>
        <v>58762562</v>
      </c>
    </row>
    <row r="26" spans="1:9" ht="12.75">
      <c r="A26" s="78"/>
      <c r="B26" s="79"/>
      <c r="C26" s="70"/>
      <c r="D26" s="70"/>
      <c r="E26" s="70"/>
      <c r="F26" s="70"/>
      <c r="G26" s="71"/>
      <c r="H26" s="71"/>
      <c r="I26" s="80"/>
    </row>
    <row r="30" spans="2:7" ht="12.75">
      <c r="B30" s="154"/>
      <c r="C30" s="154"/>
      <c r="D30" s="154"/>
      <c r="E30" s="154"/>
      <c r="F30" s="154"/>
      <c r="G30" s="154"/>
    </row>
    <row r="31" spans="2:7" ht="12.75">
      <c r="B31" s="154"/>
      <c r="C31" s="154"/>
      <c r="D31" s="154"/>
      <c r="E31" s="154"/>
      <c r="F31" s="154"/>
      <c r="G31" s="154"/>
    </row>
    <row r="32" spans="2:7" ht="12.75">
      <c r="B32" s="154"/>
      <c r="C32" s="154"/>
      <c r="D32" s="154"/>
      <c r="E32" s="154"/>
      <c r="F32" s="154"/>
      <c r="G32" s="154"/>
    </row>
    <row r="33" spans="2:7" ht="12.75">
      <c r="B33" s="154"/>
      <c r="C33" s="154"/>
      <c r="D33" s="154"/>
      <c r="E33" s="154"/>
      <c r="F33" s="154"/>
      <c r="G33" s="154"/>
    </row>
    <row r="34" spans="2:7" ht="12.75">
      <c r="B34" s="154"/>
      <c r="C34" s="154"/>
      <c r="D34" s="154"/>
      <c r="E34" s="154"/>
      <c r="F34" s="154"/>
      <c r="G34" s="154"/>
    </row>
    <row r="35" spans="2:7" ht="12.75">
      <c r="B35" s="154"/>
      <c r="C35" s="154"/>
      <c r="D35" s="154"/>
      <c r="E35" s="154"/>
      <c r="F35" s="154"/>
      <c r="G35" s="154"/>
    </row>
    <row r="36" spans="2:7" ht="12.75">
      <c r="B36" s="154"/>
      <c r="C36" s="154"/>
      <c r="D36" s="154"/>
      <c r="E36" s="154"/>
      <c r="F36" s="154"/>
      <c r="G36" s="154"/>
    </row>
    <row r="37" spans="2:7" ht="12.75">
      <c r="B37" s="154"/>
      <c r="C37" s="154"/>
      <c r="D37" s="154"/>
      <c r="E37" s="154"/>
      <c r="F37" s="154"/>
      <c r="G37" s="154"/>
    </row>
    <row r="38" spans="2:7" ht="12.75">
      <c r="B38" s="154"/>
      <c r="C38" s="154"/>
      <c r="D38" s="154"/>
      <c r="E38" s="154"/>
      <c r="F38" s="154"/>
      <c r="G38" s="154"/>
    </row>
    <row r="39" spans="2:7" ht="12.75">
      <c r="B39" s="154"/>
      <c r="C39" s="154"/>
      <c r="D39" s="154"/>
      <c r="E39" s="154"/>
      <c r="F39" s="154"/>
      <c r="G39" s="154"/>
    </row>
    <row r="40" spans="2:7" ht="12.75">
      <c r="B40" s="154"/>
      <c r="C40" s="154"/>
      <c r="D40" s="154"/>
      <c r="E40" s="154"/>
      <c r="F40" s="154"/>
      <c r="G40" s="154"/>
    </row>
    <row r="41" spans="2:7" ht="12.75">
      <c r="B41" s="154"/>
      <c r="C41" s="154"/>
      <c r="D41" s="154"/>
      <c r="E41" s="154"/>
      <c r="F41" s="154"/>
      <c r="G41" s="154"/>
    </row>
    <row r="42" spans="2:7" ht="12.75">
      <c r="B42" s="154"/>
      <c r="C42" s="154"/>
      <c r="D42" s="154"/>
      <c r="E42" s="154"/>
      <c r="F42" s="154"/>
      <c r="G42" s="154"/>
    </row>
    <row r="43" spans="2:7" ht="12.75">
      <c r="B43" s="154"/>
      <c r="C43" s="154"/>
      <c r="D43" s="154"/>
      <c r="E43" s="154"/>
      <c r="F43" s="154"/>
      <c r="G43" s="154"/>
    </row>
    <row r="44" spans="2:7" ht="12.75">
      <c r="B44" s="154"/>
      <c r="C44" s="154"/>
      <c r="D44" s="154"/>
      <c r="E44" s="154"/>
      <c r="F44" s="154"/>
      <c r="G44" s="154"/>
    </row>
    <row r="45" spans="2:7" ht="12.75">
      <c r="B45" s="154"/>
      <c r="C45" s="154"/>
      <c r="D45" s="154"/>
      <c r="E45" s="154"/>
      <c r="F45" s="154"/>
      <c r="G45" s="154"/>
    </row>
    <row r="46" spans="2:7" ht="12.75">
      <c r="B46" s="154"/>
      <c r="C46" s="154"/>
      <c r="D46" s="154"/>
      <c r="E46" s="154"/>
      <c r="F46" s="154"/>
      <c r="G46" s="154"/>
    </row>
    <row r="47" spans="2:7" ht="12.75">
      <c r="B47" s="154"/>
      <c r="C47" s="154"/>
      <c r="D47" s="154"/>
      <c r="E47" s="154"/>
      <c r="F47" s="154"/>
      <c r="G47" s="154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J30"/>
  <sheetViews>
    <sheetView zoomScalePageLayoutView="0" workbookViewId="0" topLeftCell="A16">
      <selection activeCell="E19" sqref="E19"/>
    </sheetView>
  </sheetViews>
  <sheetFormatPr defaultColWidth="11.421875" defaultRowHeight="12.75"/>
  <cols>
    <col min="1" max="1" width="22.421875" style="0" customWidth="1"/>
    <col min="2" max="4" width="11.7109375" style="0" customWidth="1"/>
    <col min="5" max="5" width="13.8515625" style="0" customWidth="1"/>
    <col min="6" max="6" width="12.28125" style="0" customWidth="1"/>
    <col min="7" max="9" width="11.7109375" style="0" customWidth="1"/>
  </cols>
  <sheetData>
    <row r="3" ht="12.75">
      <c r="A3" s="87" t="s">
        <v>62</v>
      </c>
    </row>
    <row r="5" spans="1:9" ht="12.75">
      <c r="A5" s="48" t="s">
        <v>13</v>
      </c>
      <c r="B5" s="49"/>
      <c r="C5" s="49"/>
      <c r="D5" s="47"/>
      <c r="E5" s="49"/>
      <c r="F5" s="49"/>
      <c r="G5" s="49"/>
      <c r="H5" s="49"/>
      <c r="I5" s="47"/>
    </row>
    <row r="6" spans="1:9" ht="12.75">
      <c r="A6" s="2" t="s">
        <v>97</v>
      </c>
      <c r="B6" s="169"/>
      <c r="C6" s="170"/>
      <c r="D6" s="170"/>
      <c r="E6" s="170"/>
      <c r="F6" s="170"/>
      <c r="G6" s="170"/>
      <c r="H6" s="170"/>
      <c r="I6" s="170"/>
    </row>
    <row r="7" spans="1:9" ht="12.75">
      <c r="A7" s="168"/>
      <c r="B7" s="50"/>
      <c r="C7" s="49"/>
      <c r="D7" s="49"/>
      <c r="E7" s="49"/>
      <c r="F7" s="49"/>
      <c r="G7" s="49"/>
      <c r="H7" s="49"/>
      <c r="I7" s="172"/>
    </row>
    <row r="8" spans="1:9" ht="12.75">
      <c r="A8" s="76" t="s">
        <v>1</v>
      </c>
      <c r="B8" s="56" t="s">
        <v>2</v>
      </c>
      <c r="C8" s="56" t="s">
        <v>3</v>
      </c>
      <c r="D8" s="56" t="s">
        <v>4</v>
      </c>
      <c r="E8" s="56" t="s">
        <v>5</v>
      </c>
      <c r="F8" s="56" t="s">
        <v>85</v>
      </c>
      <c r="G8" s="56" t="s">
        <v>6</v>
      </c>
      <c r="H8" s="56" t="s">
        <v>7</v>
      </c>
      <c r="I8" s="173" t="s">
        <v>84</v>
      </c>
    </row>
    <row r="9" spans="1:9" ht="12.75">
      <c r="A9" s="171"/>
      <c r="B9" s="170"/>
      <c r="C9" s="170"/>
      <c r="D9" s="170"/>
      <c r="E9" s="170"/>
      <c r="F9" s="170"/>
      <c r="G9" s="170"/>
      <c r="H9" s="170"/>
      <c r="I9" s="174"/>
    </row>
    <row r="10" spans="1:9" ht="12.75">
      <c r="A10" s="83" t="str">
        <f>'F-N° Seg Contrat'!A10</f>
        <v>Bci</v>
      </c>
      <c r="B10" s="158">
        <f>IF('F-N° Seg Contrat'!B10=0,"   ---",'G-Prima Tot x Tip V'!B10/'F-N° Seg Contrat'!B10*1000)</f>
        <v>7047.351324337831</v>
      </c>
      <c r="C10" s="158">
        <f>IF('F-N° Seg Contrat'!C10=0,"   ---",'G-Prima Tot x Tip V'!C10/'F-N° Seg Contrat'!C10*1000)</f>
        <v>10186.406155703078</v>
      </c>
      <c r="D10" s="158">
        <f>IF('F-N° Seg Contrat'!D10=0,"   ---",'G-Prima Tot x Tip V'!D10/'F-N° Seg Contrat'!D10*1000)</f>
        <v>20847.26324693875</v>
      </c>
      <c r="E10" s="158">
        <f>IF('F-N° Seg Contrat'!E10=0,"   ---",'G-Prima Tot x Tip V'!E10/'F-N° Seg Contrat'!E10*1000)</f>
        <v>39351.1577647422</v>
      </c>
      <c r="F10" s="158">
        <f>IF('F-N° Seg Contrat'!F10=0,"   ---",'G-Prima Tot x Tip V'!F10/'F-N° Seg Contrat'!F10*1000)</f>
        <v>36257.64180168325</v>
      </c>
      <c r="G10" s="158">
        <f>IF('F-N° Seg Contrat'!G10=0,"   ---",'G-Prima Tot x Tip V'!G10/'F-N° Seg Contrat'!G10*1000)</f>
        <v>22217.304823470913</v>
      </c>
      <c r="H10" s="158">
        <f>IF('F-N° Seg Contrat'!H10=0,"   ---",'G-Prima Tot x Tip V'!H10/'F-N° Seg Contrat'!H10*1000)</f>
        <v>7774.776973947007</v>
      </c>
      <c r="I10" s="164">
        <f>IF('F-N° Seg Contrat'!I10=0,"   ---",'G-Prima Tot x Tip V'!I10/'F-N° Seg Contrat'!I10*1000)</f>
        <v>11329.62522857812</v>
      </c>
    </row>
    <row r="11" spans="1:9" ht="12.75">
      <c r="A11" s="83" t="str">
        <f>'F-N° Seg Contrat'!A11</f>
        <v>BNP PARIBAS CARDIF</v>
      </c>
      <c r="B11" s="158">
        <f>IF('F-N° Seg Contrat'!B11=0,"   ---",'G-Prima Tot x Tip V'!B11/'F-N° Seg Contrat'!B11*1000)</f>
        <v>4491.71309749768</v>
      </c>
      <c r="C11" s="158">
        <f>IF('F-N° Seg Contrat'!C11=0,"   ---",'G-Prima Tot x Tip V'!C11/'F-N° Seg Contrat'!C11*1000)</f>
        <v>7945.757012653748</v>
      </c>
      <c r="D11" s="158" t="str">
        <f>IF('F-N° Seg Contrat'!D11=0,"   ---",'G-Prima Tot x Tip V'!D11/'F-N° Seg Contrat'!D11*1000)</f>
        <v>   ---</v>
      </c>
      <c r="E11" s="158" t="str">
        <f>IF('F-N° Seg Contrat'!E11=0,"   ---",'G-Prima Tot x Tip V'!E11/'F-N° Seg Contrat'!E11*1000)</f>
        <v>   ---</v>
      </c>
      <c r="F11" s="158">
        <f>IF('F-N° Seg Contrat'!F11=0,"   ---",'G-Prima Tot x Tip V'!F11/'F-N° Seg Contrat'!F11*1000)</f>
        <v>32789.03189703413</v>
      </c>
      <c r="G11" s="158" t="str">
        <f>IF('F-N° Seg Contrat'!G11=0,"   ---",'G-Prima Tot x Tip V'!G11/'F-N° Seg Contrat'!G11*1000)</f>
        <v>   ---</v>
      </c>
      <c r="H11" s="158">
        <f>IF('F-N° Seg Contrat'!H11=0,"   ---",'G-Prima Tot x Tip V'!H11/'F-N° Seg Contrat'!H11*1000)</f>
        <v>3116.1731207289295</v>
      </c>
      <c r="I11" s="164">
        <f>IF('F-N° Seg Contrat'!I11=0,"   ---",'G-Prima Tot x Tip V'!I11/'F-N° Seg Contrat'!I11*1000)</f>
        <v>4885.769315917645</v>
      </c>
    </row>
    <row r="12" spans="1:9" ht="12.75">
      <c r="A12" s="83" t="str">
        <f>'F-N° Seg Contrat'!A12</f>
        <v>Bupa</v>
      </c>
      <c r="B12" s="158" t="str">
        <f>IF('F-N° Seg Contrat'!B12=0,"   ---",'G-Prima Tot x Tip V'!B12/'F-N° Seg Contrat'!B12*1000)</f>
        <v>   ---</v>
      </c>
      <c r="C12" s="158" t="str">
        <f>IF('F-N° Seg Contrat'!C12=0,"   ---",'G-Prima Tot x Tip V'!C12/'F-N° Seg Contrat'!C12*1000)</f>
        <v>   ---</v>
      </c>
      <c r="D12" s="158" t="str">
        <f>IF('F-N° Seg Contrat'!D12=0,"   ---",'G-Prima Tot x Tip V'!D12/'F-N° Seg Contrat'!D12*1000)</f>
        <v>   ---</v>
      </c>
      <c r="E12" s="158" t="str">
        <f>IF('F-N° Seg Contrat'!E12=0,"   ---",'G-Prima Tot x Tip V'!E12/'F-N° Seg Contrat'!E12*1000)</f>
        <v>   ---</v>
      </c>
      <c r="F12" s="158" t="str">
        <f>IF('F-N° Seg Contrat'!F12=0,"   ---",'G-Prima Tot x Tip V'!F12/'F-N° Seg Contrat'!F12*1000)</f>
        <v>   ---</v>
      </c>
      <c r="G12" s="158" t="str">
        <f>IF('F-N° Seg Contrat'!G12=0,"   ---",'G-Prima Tot x Tip V'!G12/'F-N° Seg Contrat'!G12*1000)</f>
        <v>   ---</v>
      </c>
      <c r="H12" s="158" t="str">
        <f>IF('F-N° Seg Contrat'!H12=0,"   ---",'G-Prima Tot x Tip V'!H12/'F-N° Seg Contrat'!H12*1000)</f>
        <v>   ---</v>
      </c>
      <c r="I12" s="164" t="str">
        <f>IF('F-N° Seg Contrat'!I12=0,"   ---",'G-Prima Tot x Tip V'!I12/'F-N° Seg Contrat'!I12*1000)</f>
        <v>   ---</v>
      </c>
    </row>
    <row r="13" spans="1:9" ht="12.75">
      <c r="A13" s="83" t="str">
        <f>'F-N° Seg Contrat'!A13</f>
        <v>Chilena Consolidada</v>
      </c>
      <c r="B13" s="158">
        <f>IF('F-N° Seg Contrat'!B13=0,"   ---",'G-Prima Tot x Tip V'!B13/'F-N° Seg Contrat'!B13*1000)</f>
        <v>6193.016869360534</v>
      </c>
      <c r="C13" s="158">
        <f>IF('F-N° Seg Contrat'!C13=0,"   ---",'G-Prima Tot x Tip V'!C13/'F-N° Seg Contrat'!C13*1000)</f>
        <v>8052.631578947368</v>
      </c>
      <c r="D13" s="158" t="str">
        <f>IF('F-N° Seg Contrat'!D13=0,"   ---",'G-Prima Tot x Tip V'!D13/'F-N° Seg Contrat'!D13*1000)</f>
        <v>   ---</v>
      </c>
      <c r="E13" s="158" t="str">
        <f>IF('F-N° Seg Contrat'!E13=0,"   ---",'G-Prima Tot x Tip V'!E13/'F-N° Seg Contrat'!E13*1000)</f>
        <v>   ---</v>
      </c>
      <c r="F13" s="158">
        <f>IF('F-N° Seg Contrat'!F13=0,"   ---",'G-Prima Tot x Tip V'!F13/'F-N° Seg Contrat'!F13*1000)</f>
        <v>53431.37254901961</v>
      </c>
      <c r="G13" s="158" t="str">
        <f>IF('F-N° Seg Contrat'!G13=0,"   ---",'G-Prima Tot x Tip V'!G13/'F-N° Seg Contrat'!G13*1000)</f>
        <v>   ---</v>
      </c>
      <c r="H13" s="158">
        <f>IF('F-N° Seg Contrat'!H13=0,"   ---",'G-Prima Tot x Tip V'!H13/'F-N° Seg Contrat'!H13*1000)</f>
        <v>6654.1353383458645</v>
      </c>
      <c r="I13" s="164">
        <f>IF('F-N° Seg Contrat'!I13=0,"   ---",'G-Prima Tot x Tip V'!I13/'F-N° Seg Contrat'!I13*1000)</f>
        <v>7328.527862489604</v>
      </c>
    </row>
    <row r="14" spans="1:9" ht="12.75">
      <c r="A14" s="83" t="str">
        <f>'F-N° Seg Contrat'!A14</f>
        <v>Chubb</v>
      </c>
      <c r="B14" s="158" t="str">
        <f>IF('F-N° Seg Contrat'!B14=0,"   ---",'G-Prima Tot x Tip V'!B14/'F-N° Seg Contrat'!B14*1000)</f>
        <v>   ---</v>
      </c>
      <c r="C14" s="158" t="str">
        <f>IF('F-N° Seg Contrat'!C14=0,"   ---",'G-Prima Tot x Tip V'!C14/'F-N° Seg Contrat'!C14*1000)</f>
        <v>   ---</v>
      </c>
      <c r="D14" s="158" t="str">
        <f>IF('F-N° Seg Contrat'!D14=0,"   ---",'G-Prima Tot x Tip V'!D14/'F-N° Seg Contrat'!D14*1000)</f>
        <v>   ---</v>
      </c>
      <c r="E14" s="158">
        <f>IF('F-N° Seg Contrat'!E14=0,"   ---",'G-Prima Tot x Tip V'!E14/'F-N° Seg Contrat'!E14*1000)</f>
        <v>153888.59925915764</v>
      </c>
      <c r="F14" s="158" t="str">
        <f>IF('F-N° Seg Contrat'!F14=0,"   ---",'G-Prima Tot x Tip V'!F14/'F-N° Seg Contrat'!F14*1000)</f>
        <v>   ---</v>
      </c>
      <c r="G14" s="158" t="str">
        <f>IF('F-N° Seg Contrat'!G14=0,"   ---",'G-Prima Tot x Tip V'!G14/'F-N° Seg Contrat'!G14*1000)</f>
        <v>   ---</v>
      </c>
      <c r="H14" s="158" t="str">
        <f>IF('F-N° Seg Contrat'!H14=0,"   ---",'G-Prima Tot x Tip V'!H14/'F-N° Seg Contrat'!H14*1000)</f>
        <v>   ---</v>
      </c>
      <c r="I14" s="164">
        <f>IF('F-N° Seg Contrat'!I14=0,"   ---",'G-Prima Tot x Tip V'!I14/'F-N° Seg Contrat'!I14*1000)</f>
        <v>153888.59925915764</v>
      </c>
    </row>
    <row r="15" spans="1:9" ht="12.75">
      <c r="A15" s="83" t="str">
        <f>'F-N° Seg Contrat'!A15</f>
        <v>Consorcio Nacional</v>
      </c>
      <c r="B15" s="158">
        <f>IF('F-N° Seg Contrat'!B15=0,"   ---",'G-Prima Tot x Tip V'!B15/'F-N° Seg Contrat'!B15*1000)</f>
        <v>6384.569720736718</v>
      </c>
      <c r="C15" s="158">
        <f>IF('F-N° Seg Contrat'!C15=0,"   ---",'G-Prima Tot x Tip V'!C15/'F-N° Seg Contrat'!C15*1000)</f>
        <v>9467.518987341773</v>
      </c>
      <c r="D15" s="158">
        <f>IF('F-N° Seg Contrat'!D15=0,"   ---",'G-Prima Tot x Tip V'!D15/'F-N° Seg Contrat'!D15*1000)</f>
        <v>22057.206537890048</v>
      </c>
      <c r="E15" s="158">
        <f>IF('F-N° Seg Contrat'!E15=0,"   ---",'G-Prima Tot x Tip V'!E15/'F-N° Seg Contrat'!E15*1000)</f>
        <v>26545.3943008615</v>
      </c>
      <c r="F15" s="158">
        <f>IF('F-N° Seg Contrat'!F15=0,"   ---",'G-Prima Tot x Tip V'!F15/'F-N° Seg Contrat'!F15*1000)</f>
        <v>35818.019549511264</v>
      </c>
      <c r="G15" s="158">
        <f>IF('F-N° Seg Contrat'!G15=0,"   ---",'G-Prima Tot x Tip V'!G15/'F-N° Seg Contrat'!G15*1000)</f>
        <v>20191.14102049016</v>
      </c>
      <c r="H15" s="158">
        <f>IF('F-N° Seg Contrat'!H15=0,"   ---",'G-Prima Tot x Tip V'!H15/'F-N° Seg Contrat'!H15*1000)</f>
        <v>7416.631929970821</v>
      </c>
      <c r="I15" s="164">
        <f>IF('F-N° Seg Contrat'!I15=0,"   ---",'G-Prima Tot x Tip V'!I15/'F-N° Seg Contrat'!I15*1000)</f>
        <v>8091.503789071688</v>
      </c>
    </row>
    <row r="16" spans="1:9" ht="12.75">
      <c r="A16" s="83" t="str">
        <f>'F-N° Seg Contrat'!A16</f>
        <v>HDI</v>
      </c>
      <c r="B16" s="158">
        <f>IF('F-N° Seg Contrat'!B16=0,"   ---",'G-Prima Tot x Tip V'!B16/'F-N° Seg Contrat'!B16*1000)</f>
        <v>6045.948414060652</v>
      </c>
      <c r="C16" s="158">
        <f>IF('F-N° Seg Contrat'!C16=0,"   ---",'G-Prima Tot x Tip V'!C16/'F-N° Seg Contrat'!C16*1000)</f>
        <v>7807.860029024273</v>
      </c>
      <c r="D16" s="158">
        <f>IF('F-N° Seg Contrat'!D16=0,"   ---",'G-Prima Tot x Tip V'!D16/'F-N° Seg Contrat'!D16*1000)</f>
        <v>18643.27739332642</v>
      </c>
      <c r="E16" s="158">
        <f>IF('F-N° Seg Contrat'!E16=0,"   ---",'G-Prima Tot x Tip V'!E16/'F-N° Seg Contrat'!E16*1000)</f>
        <v>34913.71967268029</v>
      </c>
      <c r="F16" s="158">
        <f>IF('F-N° Seg Contrat'!F16=0,"   ---",'G-Prima Tot x Tip V'!F16/'F-N° Seg Contrat'!F16*1000)</f>
        <v>30508.34751169715</v>
      </c>
      <c r="G16" s="158">
        <f>IF('F-N° Seg Contrat'!G16=0,"   ---",'G-Prima Tot x Tip V'!G16/'F-N° Seg Contrat'!G16*1000)</f>
        <v>25681.198910081745</v>
      </c>
      <c r="H16" s="158">
        <f>IF('F-N° Seg Contrat'!H16=0,"   ---",'G-Prima Tot x Tip V'!H16/'F-N° Seg Contrat'!H16*1000)</f>
        <v>6199.573351782986</v>
      </c>
      <c r="I16" s="164">
        <f>IF('F-N° Seg Contrat'!I16=0,"   ---",'G-Prima Tot x Tip V'!I16/'F-N° Seg Contrat'!I16*1000)</f>
        <v>9631.574682574541</v>
      </c>
    </row>
    <row r="17" spans="1:9" ht="12.75">
      <c r="A17" s="83" t="str">
        <f>'F-N° Seg Contrat'!A17</f>
        <v>Liberty</v>
      </c>
      <c r="B17" s="158">
        <f>IF('F-N° Seg Contrat'!B17=0,"   ---",'G-Prima Tot x Tip V'!B17/'F-N° Seg Contrat'!B17*1000)</f>
        <v>14315.203840601898</v>
      </c>
      <c r="C17" s="158">
        <f>IF('F-N° Seg Contrat'!C17=0,"   ---",'G-Prima Tot x Tip V'!C17/'F-N° Seg Contrat'!C17*1000)</f>
        <v>15857.047421216897</v>
      </c>
      <c r="D17" s="158">
        <f>IF('F-N° Seg Contrat'!D17=0,"   ---",'G-Prima Tot x Tip V'!D17/'F-N° Seg Contrat'!D17*1000)</f>
        <v>24662.270500998715</v>
      </c>
      <c r="E17" s="158">
        <f>IF('F-N° Seg Contrat'!E17=0,"   ---",'G-Prima Tot x Tip V'!E17/'F-N° Seg Contrat'!E17*1000)</f>
        <v>73407.15956694413</v>
      </c>
      <c r="F17" s="158">
        <f>IF('F-N° Seg Contrat'!F17=0,"   ---",'G-Prima Tot x Tip V'!F17/'F-N° Seg Contrat'!F17*1000)</f>
        <v>49358.944807273656</v>
      </c>
      <c r="G17" s="158">
        <f>IF('F-N° Seg Contrat'!G17=0,"   ---",'G-Prima Tot x Tip V'!G17/'F-N° Seg Contrat'!G17*1000)</f>
        <v>2151.9214028105957</v>
      </c>
      <c r="H17" s="158">
        <f>IF('F-N° Seg Contrat'!H17=0,"   ---",'G-Prima Tot x Tip V'!H17/'F-N° Seg Contrat'!H17*1000)</f>
        <v>11302.363276169131</v>
      </c>
      <c r="I17" s="164">
        <f>IF('F-N° Seg Contrat'!I17=0,"   ---",'G-Prima Tot x Tip V'!I17/'F-N° Seg Contrat'!I17*1000)</f>
        <v>15909.238737865788</v>
      </c>
    </row>
    <row r="18" spans="1:9" ht="12.75">
      <c r="A18" s="83" t="str">
        <f>'F-N° Seg Contrat'!A18</f>
        <v>Mapfre</v>
      </c>
      <c r="B18" s="158">
        <f>IF('F-N° Seg Contrat'!B18=0,"   ---",'G-Prima Tot x Tip V'!B18/'F-N° Seg Contrat'!B18*1000)</f>
        <v>7647.966972428349</v>
      </c>
      <c r="C18" s="158">
        <f>IF('F-N° Seg Contrat'!C18=0,"   ---",'G-Prima Tot x Tip V'!C18/'F-N° Seg Contrat'!C18*1000)</f>
        <v>8664.810320345623</v>
      </c>
      <c r="D18" s="158">
        <f>IF('F-N° Seg Contrat'!D18=0,"   ---",'G-Prima Tot x Tip V'!D18/'F-N° Seg Contrat'!D18*1000)</f>
        <v>14351.807717661377</v>
      </c>
      <c r="E18" s="158">
        <f>IF('F-N° Seg Contrat'!E18=0,"   ---",'G-Prima Tot x Tip V'!E18/'F-N° Seg Contrat'!E18*1000)</f>
        <v>29246.76228937474</v>
      </c>
      <c r="F18" s="158">
        <f>IF('F-N° Seg Contrat'!F18=0,"   ---",'G-Prima Tot x Tip V'!F18/'F-N° Seg Contrat'!F18*1000)</f>
        <v>31051.26356530318</v>
      </c>
      <c r="G18" s="158">
        <f>IF('F-N° Seg Contrat'!G18=0,"   ---",'G-Prima Tot x Tip V'!G18/'F-N° Seg Contrat'!G18*1000)</f>
        <v>21664.305036712612</v>
      </c>
      <c r="H18" s="158">
        <f>IF('F-N° Seg Contrat'!H18=0,"   ---",'G-Prima Tot x Tip V'!H18/'F-N° Seg Contrat'!H18*1000)</f>
        <v>9401.728451216739</v>
      </c>
      <c r="I18" s="164">
        <f>IF('F-N° Seg Contrat'!I18=0,"   ---",'G-Prima Tot x Tip V'!I18/'F-N° Seg Contrat'!I18*1000)</f>
        <v>12664.301920641621</v>
      </c>
    </row>
    <row r="19" spans="1:9" ht="12.75">
      <c r="A19" s="83" t="str">
        <f>'F-N° Seg Contrat'!A19</f>
        <v>Mutual de Seguros</v>
      </c>
      <c r="B19" s="158">
        <f>IF('F-N° Seg Contrat'!B19=0,"   ---",'G-Prima Tot x Tip V'!B19/'F-N° Seg Contrat'!B19*1000)</f>
        <v>9488.803519536486</v>
      </c>
      <c r="C19" s="158">
        <f>IF('F-N° Seg Contrat'!C19=0,"   ---",'G-Prima Tot x Tip V'!C19/'F-N° Seg Contrat'!C19*1000)</f>
        <v>11169.3387225219</v>
      </c>
      <c r="D19" s="158" t="str">
        <f>IF('F-N° Seg Contrat'!D19=0,"   ---",'G-Prima Tot x Tip V'!D19/'F-N° Seg Contrat'!D19*1000)</f>
        <v>   ---</v>
      </c>
      <c r="E19" s="158" t="str">
        <f>IF('F-N° Seg Contrat'!E19=0,"   ---",'G-Prima Tot x Tip V'!E19/'F-N° Seg Contrat'!E19*1000)</f>
        <v>   ---</v>
      </c>
      <c r="F19" s="158">
        <f>IF('F-N° Seg Contrat'!F19=0,"   ---",'G-Prima Tot x Tip V'!F19/'F-N° Seg Contrat'!F19*1000)</f>
        <v>44407.63358778626</v>
      </c>
      <c r="G19" s="158" t="str">
        <f>IF('F-N° Seg Contrat'!G19=0,"   ---",'G-Prima Tot x Tip V'!G19/'F-N° Seg Contrat'!G19*1000)</f>
        <v>   ---</v>
      </c>
      <c r="H19" s="158">
        <f>IF('F-N° Seg Contrat'!H19=0,"   ---",'G-Prima Tot x Tip V'!H19/'F-N° Seg Contrat'!H19*1000)</f>
        <v>10814.878048780487</v>
      </c>
      <c r="I19" s="164">
        <f>IF('F-N° Seg Contrat'!I19=0,"   ---",'G-Prima Tot x Tip V'!I19/'F-N° Seg Contrat'!I19*1000)</f>
        <v>10362.539480560794</v>
      </c>
    </row>
    <row r="20" spans="1:9" ht="12.75">
      <c r="A20" s="83" t="str">
        <f>'F-N° Seg Contrat'!A20</f>
        <v>Porvenir</v>
      </c>
      <c r="B20" s="158"/>
      <c r="C20" s="158"/>
      <c r="D20" s="158"/>
      <c r="E20" s="158"/>
      <c r="F20" s="158"/>
      <c r="G20" s="158"/>
      <c r="H20" s="158"/>
      <c r="I20" s="164">
        <f>IF('F-N° Seg Contrat'!I20=0,"   ---",'G-Prima Tot x Tip V'!I20/'F-N° Seg Contrat'!I20*1000)</f>
        <v>8141.093060381257</v>
      </c>
    </row>
    <row r="21" spans="1:9" ht="12.75">
      <c r="A21" s="83" t="str">
        <f>'F-N° Seg Contrat'!A21</f>
        <v>Renta Nacional</v>
      </c>
      <c r="B21" s="158" t="str">
        <f>IF('F-N° Seg Contrat'!B21=0,"   ---",'G-Prima Tot x Tip V'!B21/'F-N° Seg Contrat'!B21*1000)</f>
        <v>   ---</v>
      </c>
      <c r="C21" s="158" t="str">
        <f>IF('F-N° Seg Contrat'!C21=0,"   ---",'G-Prima Tot x Tip V'!C21/'F-N° Seg Contrat'!C21*1000)</f>
        <v>   ---</v>
      </c>
      <c r="D21" s="158" t="str">
        <f>IF('F-N° Seg Contrat'!D21=0,"   ---",'G-Prima Tot x Tip V'!D21/'F-N° Seg Contrat'!D21*1000)</f>
        <v>   ---</v>
      </c>
      <c r="E21" s="158" t="str">
        <f>IF('F-N° Seg Contrat'!E21=0,"   ---",'G-Prima Tot x Tip V'!E21/'F-N° Seg Contrat'!E21*1000)</f>
        <v>   ---</v>
      </c>
      <c r="F21" s="158" t="str">
        <f>IF('F-N° Seg Contrat'!F21=0,"   ---",'G-Prima Tot x Tip V'!F21/'F-N° Seg Contrat'!F21*1000)</f>
        <v>   ---</v>
      </c>
      <c r="G21" s="158" t="str">
        <f>IF('F-N° Seg Contrat'!G21=0,"   ---",'G-Prima Tot x Tip V'!G21/'F-N° Seg Contrat'!G21*1000)</f>
        <v>   ---</v>
      </c>
      <c r="H21" s="158" t="str">
        <f>IF('F-N° Seg Contrat'!H21=0,"   ---",'G-Prima Tot x Tip V'!H21/'F-N° Seg Contrat'!H21*1000)</f>
        <v>   ---</v>
      </c>
      <c r="I21" s="164" t="str">
        <f>IF('F-N° Seg Contrat'!I21=0,"   ---",'G-Prima Tot x Tip V'!I21/'F-N° Seg Contrat'!I21*1000)</f>
        <v>   ---</v>
      </c>
    </row>
    <row r="22" spans="1:9" ht="12.75">
      <c r="A22" s="83" t="str">
        <f>'F-N° Seg Contrat'!A22</f>
        <v>Suramericana</v>
      </c>
      <c r="B22" s="158">
        <f>IF('F-N° Seg Contrat'!B22=0,"   ---",'G-Prima Tot x Tip V'!B22/'F-N° Seg Contrat'!B22*1000)</f>
        <v>5201.402561449646</v>
      </c>
      <c r="C22" s="158">
        <f>IF('F-N° Seg Contrat'!C22=0,"   ---",'G-Prima Tot x Tip V'!C22/'F-N° Seg Contrat'!C22*1000)</f>
        <v>7505.390459082676</v>
      </c>
      <c r="D22" s="158">
        <f>IF('F-N° Seg Contrat'!D22=0,"   ---",'G-Prima Tot x Tip V'!D22/'F-N° Seg Contrat'!D22*1000)</f>
        <v>18546.81020030001</v>
      </c>
      <c r="E22" s="158">
        <f>IF('F-N° Seg Contrat'!E22=0,"   ---",'G-Prima Tot x Tip V'!E22/'F-N° Seg Contrat'!E22*1000)</f>
        <v>18275.910693301998</v>
      </c>
      <c r="F22" s="158">
        <f>IF('F-N° Seg Contrat'!F22=0,"   ---",'G-Prima Tot x Tip V'!F22/'F-N° Seg Contrat'!F22*1000)</f>
        <v>30265.37530266344</v>
      </c>
      <c r="G22" s="158">
        <f>IF('F-N° Seg Contrat'!G22=0,"   ---",'G-Prima Tot x Tip V'!G22/'F-N° Seg Contrat'!G22*1000)</f>
        <v>18642.853965570925</v>
      </c>
      <c r="H22" s="158">
        <f>IF('F-N° Seg Contrat'!H22=0,"   ---",'G-Prima Tot x Tip V'!H22/'F-N° Seg Contrat'!H22*1000)</f>
        <v>6559.199224772056</v>
      </c>
      <c r="I22" s="164">
        <f>IF('F-N° Seg Contrat'!I22=0,"   ---",'G-Prima Tot x Tip V'!I22/'F-N° Seg Contrat'!I22*1000)</f>
        <v>6303.057088451975</v>
      </c>
    </row>
    <row r="23" spans="1:10" ht="12.75">
      <c r="A23" s="83" t="str">
        <f>'F-N° Seg Contrat'!A23</f>
        <v>Zenit</v>
      </c>
      <c r="B23" s="158">
        <f>IF('F-N° Seg Contrat'!B23=0,"   ---",'G-Prima Tot x Tip V'!B23/'F-N° Seg Contrat'!B23*1000)</f>
        <v>5282.222756526747</v>
      </c>
      <c r="C23" s="158">
        <f>IF('F-N° Seg Contrat'!C23=0,"   ---",'G-Prima Tot x Tip V'!C23/'F-N° Seg Contrat'!C23*1000)</f>
        <v>8353.010131457759</v>
      </c>
      <c r="D23" s="158" t="str">
        <f>IF('F-N° Seg Contrat'!D23=0,"   ---",'G-Prima Tot x Tip V'!D23/'F-N° Seg Contrat'!D23*1000)</f>
        <v>   ---</v>
      </c>
      <c r="E23" s="158">
        <f>IF('F-N° Seg Contrat'!E23=0,"   ---",'G-Prima Tot x Tip V'!E23/'F-N° Seg Contrat'!E23*1000)</f>
        <v>14074.604370761115</v>
      </c>
      <c r="F23" s="158">
        <f>IF('F-N° Seg Contrat'!F23=0,"   ---",'G-Prima Tot x Tip V'!F23/'F-N° Seg Contrat'!F23*1000)</f>
        <v>35046.888320545615</v>
      </c>
      <c r="G23" s="158">
        <f>IF('F-N° Seg Contrat'!G23=0,"   ---",'G-Prima Tot x Tip V'!G23/'F-N° Seg Contrat'!G23*1000)</f>
        <v>20488.98678414097</v>
      </c>
      <c r="H23" s="195">
        <f>IF('F-N° Seg Contrat'!H23=0,"   ---",'G-Prima Tot x Tip V'!H23/'F-N° Seg Contrat'!H23*1000)</f>
        <v>4120.241691842901</v>
      </c>
      <c r="I23" s="196">
        <f>IF('F-N° Seg Contrat'!I23=0,"   ---",'G-Prima Tot x Tip V'!I23/'F-N° Seg Contrat'!I23*1000)</f>
        <v>6459.645115652753</v>
      </c>
      <c r="J23" s="159"/>
    </row>
    <row r="24" spans="1:10" ht="12.75">
      <c r="A24" s="62"/>
      <c r="B24" s="160"/>
      <c r="C24" s="81"/>
      <c r="D24" s="81"/>
      <c r="E24" s="81"/>
      <c r="F24" s="81"/>
      <c r="G24" s="81"/>
      <c r="H24" s="155"/>
      <c r="I24" s="165"/>
      <c r="J24" s="159"/>
    </row>
    <row r="25" spans="1:9" ht="12.75">
      <c r="A25" s="67" t="s">
        <v>14</v>
      </c>
      <c r="B25" s="11">
        <f>'G-Prima Tot x Tip V'!B25/'F-N° Seg Contrat'!B25*1000</f>
        <v>6571.209388779928</v>
      </c>
      <c r="C25" s="11">
        <f>'G-Prima Tot x Tip V'!C25/'F-N° Seg Contrat'!C25*1000</f>
        <v>9690.08768853034</v>
      </c>
      <c r="D25" s="11">
        <f>'G-Prima Tot x Tip V'!D25/'F-N° Seg Contrat'!D25*1000</f>
        <v>19513.220993604635</v>
      </c>
      <c r="E25" s="11">
        <f>'G-Prima Tot x Tip V'!E25/'F-N° Seg Contrat'!E25*1000</f>
        <v>49423.68421052632</v>
      </c>
      <c r="F25" s="11">
        <f>'G-Prima Tot x Tip V'!F25/'F-N° Seg Contrat'!F25*1000</f>
        <v>33082.95093877863</v>
      </c>
      <c r="G25" s="11">
        <f>'G-Prima Tot x Tip V'!G25/'F-N° Seg Contrat'!G25*1000</f>
        <v>10303.833718888485</v>
      </c>
      <c r="H25" s="11">
        <f>'G-Prima Tot x Tip V'!H25/'F-N° Seg Contrat'!H25*1000</f>
        <v>8377.84458236359</v>
      </c>
      <c r="I25" s="166">
        <f>'G-Prima Tot x Tip V'!I25/'F-N° Seg Contrat'!I25*1000</f>
        <v>9519.515776500068</v>
      </c>
    </row>
    <row r="26" spans="1:9" ht="12.75">
      <c r="A26" s="82"/>
      <c r="B26" s="72"/>
      <c r="C26" s="72"/>
      <c r="D26" s="72"/>
      <c r="E26" s="72"/>
      <c r="F26" s="72"/>
      <c r="G26" s="72"/>
      <c r="H26" s="72"/>
      <c r="I26" s="167"/>
    </row>
    <row r="27" spans="1:9" ht="12.75">
      <c r="A27" s="74"/>
      <c r="B27" s="49"/>
      <c r="C27" s="49"/>
      <c r="D27" s="49"/>
      <c r="E27" s="49"/>
      <c r="F27" s="49"/>
      <c r="G27" s="49"/>
      <c r="H27" s="49"/>
      <c r="I27" s="47"/>
    </row>
    <row r="28" spans="1:9" ht="12.75">
      <c r="A28" s="74"/>
      <c r="B28" s="49"/>
      <c r="C28" s="49"/>
      <c r="D28" s="49"/>
      <c r="E28" s="49"/>
      <c r="F28" s="49"/>
      <c r="G28" s="49"/>
      <c r="H28" s="49"/>
      <c r="I28" s="47"/>
    </row>
    <row r="29" spans="1:9" ht="12.75">
      <c r="A29" s="74"/>
      <c r="B29" s="49"/>
      <c r="C29" s="49"/>
      <c r="D29" s="49"/>
      <c r="E29" s="49"/>
      <c r="F29" s="49"/>
      <c r="G29" s="49"/>
      <c r="H29" s="49"/>
      <c r="I29" s="47"/>
    </row>
    <row r="30" spans="1:9" ht="12.75">
      <c r="A30" s="74"/>
      <c r="B30" s="49"/>
      <c r="C30" s="49"/>
      <c r="D30" s="49"/>
      <c r="E30" s="49"/>
      <c r="F30" s="49"/>
      <c r="G30" s="49"/>
      <c r="H30" s="49"/>
      <c r="I30" s="47"/>
    </row>
  </sheetData>
  <sheetProtection/>
  <printOptions/>
  <pageMargins left="1.18" right="0.75" top="0.8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Valenzuela Cifuentes Mario</cp:lastModifiedBy>
  <cp:lastPrinted>2014-05-05T15:08:12Z</cp:lastPrinted>
  <dcterms:created xsi:type="dcterms:W3CDTF">1998-11-26T15:05:36Z</dcterms:created>
  <dcterms:modified xsi:type="dcterms:W3CDTF">2020-06-12T19:16:17Z</dcterms:modified>
  <cp:category/>
  <cp:version/>
  <cp:contentType/>
  <cp:contentStatus/>
</cp:coreProperties>
</file>