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Publicar" sheetId="1" r:id="rId1"/>
    <sheet name="Hoja2" sheetId="2" state="hidden" r:id="rId2"/>
  </sheets>
  <definedNames>
    <definedName name="Consulta_desde_psvs" localSheetId="1">'Hoja2'!#REF!</definedName>
    <definedName name="Consulta_desde_psvs_1" localSheetId="1">'Hoja2'!$A$3:$D$15</definedName>
    <definedName name="DatosExternos_1" localSheetId="1">'Hoja2'!$A$16:$D$30</definedName>
  </definedNames>
  <calcPr fullCalcOnLoad="1"/>
</workbook>
</file>

<file path=xl/sharedStrings.xml><?xml version="1.0" encoding="utf-8"?>
<sst xmlns="http://schemas.openxmlformats.org/spreadsheetml/2006/main" count="126" uniqueCount="67">
  <si>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</si>
  <si>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</si>
  <si>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</si>
  <si>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</si>
  <si>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</si>
  <si>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</si>
  <si>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</si>
  <si>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</si>
  <si>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</si>
  <si>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</si>
  <si>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</si>
  <si>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</si>
  <si>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</si>
  <si>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</si>
  <si>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</si>
  <si>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</si>
  <si>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</si>
  <si>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</si>
  <si>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</si>
  <si>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</si>
  <si>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</si>
  <si>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</si>
  <si>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</si>
  <si>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</si>
  <si>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</si>
  <si>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</si>
  <si>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</si>
  <si>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</si>
  <si>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</si>
  <si>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</si>
  <si>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</si>
  <si>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</si>
  <si>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</si>
  <si>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</si>
  <si>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</si>
  <si>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</si>
  <si>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</si>
  <si>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</si>
  <si>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</si>
  <si>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</si>
  <si>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</si>
  <si>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</si>
  <si>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</si>
  <si>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</si>
  <si>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</si>
  <si>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</si>
  <si>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</si>
  <si>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</si>
  <si>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</si>
  <si>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</si>
  <si>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</si>
  <si>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</si>
  <si>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Patrimonio: El Patrimonio para periodo debe ser superior a UF10.000</t>
  </si>
  <si>
    <t>RAZÓN SOCIAL</t>
  </si>
  <si>
    <t>(1)Endeudamiento</t>
  </si>
  <si>
    <t>(2) Patrimonio</t>
  </si>
  <si>
    <t>Septiembre</t>
  </si>
  <si>
    <t>A sep 2009</t>
  </si>
  <si>
    <t>Limite máximo de endeudamiento&lt; = 10 veces</t>
  </si>
  <si>
    <t>Diciembre</t>
  </si>
  <si>
    <t>CAJA DE COMPENSACION DE ASIGNACION FAMILIAR LA ARAUCANA</t>
  </si>
  <si>
    <t>CAJA DE COMPENSACION DE ASIGNACION FAMILIAR DE LOS ANDES</t>
  </si>
  <si>
    <t>A dic 2009</t>
  </si>
  <si>
    <t>CCAF LOS ANDES</t>
  </si>
  <si>
    <t>CCAF LA ARAUCANA</t>
  </si>
  <si>
    <t>CG MUTUOS HIPOTECARIOS S.A.</t>
  </si>
  <si>
    <t>CG MUTUOS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</si>
</sst>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7" applyAlignment="1">
      <alignment/>
    </xf>
    <xf numFmtId="165" fontId="1" fillId="0" borderId="0" xfId="17" applyNumberFormat="1" applyFont="1" applyAlignment="1">
      <alignment/>
    </xf>
    <xf numFmtId="165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43" fontId="6" fillId="2" borderId="0" xfId="17" applyNumberFormat="1" applyFont="1" applyFill="1" applyBorder="1" applyAlignment="1">
      <alignment/>
    </xf>
    <xf numFmtId="43" fontId="6" fillId="2" borderId="0" xfId="17" applyNumberFormat="1" applyFont="1" applyFill="1" applyBorder="1" applyAlignment="1">
      <alignment horizontal="right"/>
    </xf>
    <xf numFmtId="43" fontId="7" fillId="2" borderId="0" xfId="17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/>
    </xf>
    <xf numFmtId="43" fontId="1" fillId="4" borderId="3" xfId="17" applyNumberFormat="1" applyFont="1" applyFill="1" applyBorder="1" applyAlignment="1">
      <alignment/>
    </xf>
    <xf numFmtId="43" fontId="1" fillId="4" borderId="4" xfId="17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43" fontId="1" fillId="4" borderId="3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vertical="top" wrapText="1"/>
    </xf>
    <xf numFmtId="2" fontId="5" fillId="2" borderId="5" xfId="15" applyNumberFormat="1" applyFont="1" applyFill="1" applyBorder="1" applyAlignment="1">
      <alignment horizontal="left"/>
    </xf>
    <xf numFmtId="165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7" applyFont="1" applyAlignment="1">
      <alignment horizontal="center"/>
    </xf>
    <xf numFmtId="43" fontId="0" fillId="5" borderId="0" xfId="17" applyFill="1" applyAlignment="1">
      <alignment/>
    </xf>
    <xf numFmtId="165" fontId="0" fillId="5" borderId="0" xfId="0" applyNumberFormat="1" applyFill="1" applyAlignment="1">
      <alignment/>
    </xf>
    <xf numFmtId="0" fontId="0" fillId="3" borderId="0" xfId="0" applyFill="1" applyAlignment="1">
      <alignment/>
    </xf>
    <xf numFmtId="165" fontId="0" fillId="3" borderId="0" xfId="17" applyNumberFormat="1" applyFill="1" applyAlignment="1">
      <alignment/>
    </xf>
    <xf numFmtId="165" fontId="1" fillId="4" borderId="3" xfId="17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left"/>
    </xf>
    <xf numFmtId="166" fontId="11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0" fontId="0" fillId="0" borderId="0" xfId="0" applyAlignment="1">
      <alignment/>
    </xf>
    <xf numFmtId="2" fontId="5" fillId="3" borderId="5" xfId="15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2" fontId="1" fillId="4" borderId="0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/>
    </xf>
    <xf numFmtId="0" fontId="0" fillId="6" borderId="0" xfId="0" applyFill="1" applyAlignment="1">
      <alignment/>
    </xf>
    <xf numFmtId="165" fontId="0" fillId="6" borderId="0" xfId="17" applyNumberFormat="1" applyFill="1" applyAlignment="1">
      <alignment/>
    </xf>
    <xf numFmtId="0" fontId="0" fillId="6" borderId="0" xfId="0" applyFill="1" applyBorder="1" applyAlignment="1">
      <alignment/>
    </xf>
    <xf numFmtId="43" fontId="0" fillId="6" borderId="0" xfId="17" applyFill="1" applyAlignment="1">
      <alignment/>
    </xf>
    <xf numFmtId="165" fontId="0" fillId="6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3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2" fontId="1" fillId="4" borderId="7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" borderId="0" xfId="0" applyFill="1" applyBorder="1" applyAlignment="1">
      <alignment/>
    </xf>
    <xf numFmtId="0" fontId="12" fillId="8" borderId="0" xfId="0" applyFont="1" applyFill="1" applyBorder="1" applyAlignment="1">
      <alignment wrapText="1"/>
    </xf>
    <xf numFmtId="0" fontId="0" fillId="5" borderId="0" xfId="0" applyFill="1" applyAlignment="1">
      <alignment/>
    </xf>
    <xf numFmtId="43" fontId="0" fillId="3" borderId="0" xfId="17" applyFill="1" applyAlignment="1">
      <alignment/>
    </xf>
    <xf numFmtId="165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4" fontId="0" fillId="5" borderId="0" xfId="0" applyNumberFormat="1" applyFill="1" applyAlignment="1">
      <alignment/>
    </xf>
    <xf numFmtId="165" fontId="0" fillId="5" borderId="0" xfId="17" applyNumberFormat="1" applyFill="1" applyAlignment="1">
      <alignment/>
    </xf>
    <xf numFmtId="2" fontId="4" fillId="0" borderId="9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/>
    </xf>
    <xf numFmtId="43" fontId="6" fillId="0" borderId="12" xfId="17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43" fontId="6" fillId="0" borderId="13" xfId="17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43" fontId="6" fillId="0" borderId="7" xfId="17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6" fontId="0" fillId="4" borderId="5" xfId="0" applyNumberFormat="1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color rgb="FFCCFFFF"/>
      </font>
      <fill>
        <patternFill patternType="lightDown">
          <bgColor rgb="FFFF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85725</xdr:rowOff>
    </xdr:from>
    <xdr:to>
      <xdr:col>3</xdr:col>
      <xdr:colOff>428625</xdr:colOff>
      <xdr:row>41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5981700"/>
          <a:ext cx="64103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Notas:
1) CCAF La Araucana fue incorporada, a contar del 05/10/2009, como Agente Administrador de Mutuos Hipotecarios Endosables.
2) CCAF Los Andes fue incorporada, a contar del 30/10/2009, como Agente Administrador de Mutuos Hipotecarios Endosables.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1.7109375" style="0" customWidth="1"/>
    <col min="4" max="4" width="11.140625" style="0" bestFit="1" customWidth="1"/>
    <col min="5" max="5" width="9.8515625" style="0" bestFit="1" customWidth="1"/>
    <col min="6" max="6" width="11.140625" style="0" bestFit="1" customWidth="1"/>
    <col min="7" max="7" width="11.28125" style="0" bestFit="1" customWidth="1"/>
  </cols>
  <sheetData>
    <row r="1" spans="1:7" ht="12.75">
      <c r="A1" s="92" t="s">
        <v>4</v>
      </c>
      <c r="B1" s="94" t="s">
        <v>53</v>
      </c>
      <c r="C1" s="50"/>
      <c r="D1" s="92" t="s">
        <v>5</v>
      </c>
      <c r="E1" s="96"/>
      <c r="F1" s="92" t="s">
        <v>6</v>
      </c>
      <c r="G1" s="96"/>
    </row>
    <row r="2" spans="1:7" ht="12.75">
      <c r="A2" s="93"/>
      <c r="B2" s="95"/>
      <c r="C2" s="50"/>
      <c r="D2" s="97"/>
      <c r="E2" s="98"/>
      <c r="F2" s="97"/>
      <c r="G2" s="98"/>
    </row>
    <row r="3" spans="1:7" ht="12.75">
      <c r="A3" s="93"/>
      <c r="B3" s="51"/>
      <c r="C3" s="52"/>
      <c r="D3" s="99">
        <v>-1</v>
      </c>
      <c r="E3" s="100"/>
      <c r="F3" s="99">
        <v>-2</v>
      </c>
      <c r="G3" s="100"/>
    </row>
    <row r="4" spans="1:7" ht="12.75">
      <c r="A4" s="53"/>
      <c r="B4" s="54"/>
      <c r="C4" s="55"/>
      <c r="D4" s="103" t="s">
        <v>7</v>
      </c>
      <c r="E4" s="104"/>
      <c r="F4" s="103" t="s">
        <v>8</v>
      </c>
      <c r="G4" s="104"/>
    </row>
    <row r="5" spans="1:7" ht="13.5" thickBot="1">
      <c r="A5" s="53"/>
      <c r="B5" s="56"/>
      <c r="C5" s="55"/>
      <c r="D5" s="66" t="s">
        <v>57</v>
      </c>
      <c r="E5" s="67" t="s">
        <v>62</v>
      </c>
      <c r="F5" s="67" t="s">
        <v>57</v>
      </c>
      <c r="G5" s="67" t="s">
        <v>62</v>
      </c>
    </row>
    <row r="6" spans="1:7" ht="12.75">
      <c r="A6" s="77"/>
      <c r="B6" s="78"/>
      <c r="C6" s="6"/>
      <c r="D6" s="81"/>
      <c r="E6" s="82"/>
      <c r="F6" s="83"/>
      <c r="G6" s="82"/>
    </row>
    <row r="7" spans="1:7" ht="12.75">
      <c r="A7" s="47" t="s">
        <v>64</v>
      </c>
      <c r="B7" s="7" t="s">
        <v>60</v>
      </c>
      <c r="C7" s="6"/>
      <c r="D7" s="85">
        <v>0</v>
      </c>
      <c r="E7" s="84">
        <f>+Hoja2!H16</f>
        <v>2.6181020768378263</v>
      </c>
      <c r="F7" s="85">
        <f>+Hoja2!K1</f>
        <v>0</v>
      </c>
      <c r="G7" s="86">
        <f>+Hoja2!K16</f>
        <v>5003367.588411909</v>
      </c>
    </row>
    <row r="8" spans="1:7" ht="12.75">
      <c r="A8" s="28" t="s">
        <v>63</v>
      </c>
      <c r="B8" s="48" t="s">
        <v>61</v>
      </c>
      <c r="C8" s="6"/>
      <c r="D8" s="85">
        <v>0</v>
      </c>
      <c r="E8" s="84">
        <f>+Hoja2!H17</f>
        <v>1.4089429209366569</v>
      </c>
      <c r="F8" s="85">
        <v>0</v>
      </c>
      <c r="G8" s="86">
        <f>+Hoja2!K17</f>
        <v>19921812.377285264</v>
      </c>
    </row>
    <row r="9" spans="1:11" ht="12.75">
      <c r="A9" s="47" t="s">
        <v>14</v>
      </c>
      <c r="B9" s="7" t="s">
        <v>15</v>
      </c>
      <c r="C9" s="8"/>
      <c r="D9" s="84">
        <f>+Hoja2!H3</f>
        <v>5.137178863736135</v>
      </c>
      <c r="E9" s="84">
        <f>+Hoja2!H18</f>
        <v>5.934072801369509</v>
      </c>
      <c r="F9" s="85">
        <f>+Hoja2!K3</f>
        <v>93372.17925119214</v>
      </c>
      <c r="G9" s="86">
        <f>+Hoja2!K18</f>
        <v>91459.77057596663</v>
      </c>
      <c r="J9" s="68"/>
      <c r="K9" s="68"/>
    </row>
    <row r="10" spans="1:7" ht="12.75">
      <c r="A10" s="28" t="s">
        <v>66</v>
      </c>
      <c r="B10" s="48" t="s">
        <v>65</v>
      </c>
      <c r="C10" s="8"/>
      <c r="D10" s="84">
        <f>+Hoja2!H4</f>
        <v>2.1098106106686476</v>
      </c>
      <c r="E10" s="84">
        <f>+Hoja2!H19</f>
        <v>1.6060064174313167</v>
      </c>
      <c r="F10" s="85">
        <f>+Hoja2!K4</f>
        <v>129805.63441799518</v>
      </c>
      <c r="G10" s="86">
        <f>+Hoja2!K19</f>
        <v>130625.49181392435</v>
      </c>
    </row>
    <row r="11" spans="1:7" ht="12.75">
      <c r="A11" s="47" t="s">
        <v>13</v>
      </c>
      <c r="B11" s="7" t="s">
        <v>33</v>
      </c>
      <c r="C11" s="8"/>
      <c r="D11" s="84">
        <f>+Hoja2!H5</f>
        <v>3.0853263257317805</v>
      </c>
      <c r="E11" s="84">
        <f>+Hoja2!H20</f>
        <v>2.653050352880817</v>
      </c>
      <c r="F11" s="85">
        <f>+Hoja2!K5</f>
        <v>221662.82287269403</v>
      </c>
      <c r="G11" s="86">
        <f>+Hoja2!K20</f>
        <v>230808.03595303034</v>
      </c>
    </row>
    <row r="12" spans="1:7" ht="12.75">
      <c r="A12" s="28" t="s">
        <v>17</v>
      </c>
      <c r="B12" s="48" t="s">
        <v>18</v>
      </c>
      <c r="C12" s="8"/>
      <c r="D12" s="84">
        <f>+Hoja2!H6</f>
        <v>2.775345425125463</v>
      </c>
      <c r="E12" s="84">
        <f>+Hoja2!H21</f>
        <v>3.167199813500855</v>
      </c>
      <c r="F12" s="85">
        <f>+Hoja2!K6</f>
        <v>155789.23369707383</v>
      </c>
      <c r="G12" s="86">
        <f>+Hoja2!K21</f>
        <v>163448.00715087896</v>
      </c>
    </row>
    <row r="13" spans="1:7" ht="12.75">
      <c r="A13" s="47" t="s">
        <v>21</v>
      </c>
      <c r="B13" s="7" t="s">
        <v>35</v>
      </c>
      <c r="C13" s="8"/>
      <c r="D13" s="84">
        <f>+Hoja2!H7</f>
        <v>8.205910538286581</v>
      </c>
      <c r="E13" s="84">
        <f>+Hoja2!H22</f>
        <v>9.055963791373921</v>
      </c>
      <c r="F13" s="85">
        <f>+Hoja2!K7</f>
        <v>47481.45499401232</v>
      </c>
      <c r="G13" s="86">
        <f>+Hoja2!K22</f>
        <v>47695.35040070897</v>
      </c>
    </row>
    <row r="14" spans="1:7" ht="12.75">
      <c r="A14" s="28" t="s">
        <v>10</v>
      </c>
      <c r="B14" s="48" t="s">
        <v>36</v>
      </c>
      <c r="C14" s="9"/>
      <c r="D14" s="84">
        <f>+Hoja2!H8</f>
        <v>0.9238545600859481</v>
      </c>
      <c r="E14" s="84">
        <f>+Hoja2!H23</f>
        <v>2.341620969706578</v>
      </c>
      <c r="F14" s="85">
        <f>+Hoja2!K8</f>
        <v>115710.03794196631</v>
      </c>
      <c r="G14" s="86">
        <f>+Hoja2!K23</f>
        <v>115052.60976522809</v>
      </c>
    </row>
    <row r="15" spans="1:7" ht="12.75">
      <c r="A15" s="47" t="s">
        <v>16</v>
      </c>
      <c r="B15" s="7" t="s">
        <v>37</v>
      </c>
      <c r="C15" s="9"/>
      <c r="D15" s="84">
        <f>+Hoja2!H9</f>
        <v>0.7348356054930093</v>
      </c>
      <c r="E15" s="84">
        <f>+Hoja2!H24</f>
        <v>0.7561808368537081</v>
      </c>
      <c r="F15" s="85">
        <f>+Hoja2!K9</f>
        <v>19282.822440717177</v>
      </c>
      <c r="G15" s="86">
        <f>+Hoja2!K24</f>
        <v>21984.321163087403</v>
      </c>
    </row>
    <row r="16" spans="1:7" ht="12.75">
      <c r="A16" s="28" t="s">
        <v>9</v>
      </c>
      <c r="B16" s="48" t="s">
        <v>38</v>
      </c>
      <c r="C16" s="9"/>
      <c r="D16" s="84">
        <f>+Hoja2!H10</f>
        <v>0.807253690278176</v>
      </c>
      <c r="E16" s="84">
        <f>+Hoja2!H25</f>
        <v>1.2100391550970029</v>
      </c>
      <c r="F16" s="85">
        <f>+Hoja2!K10</f>
        <v>255638.56977266018</v>
      </c>
      <c r="G16" s="86">
        <f>+Hoja2!K25</f>
        <v>247115.77395277057</v>
      </c>
    </row>
    <row r="17" spans="1:7" ht="12.75">
      <c r="A17" s="47" t="s">
        <v>20</v>
      </c>
      <c r="B17" s="7" t="s">
        <v>39</v>
      </c>
      <c r="C17" s="9"/>
      <c r="D17" s="84">
        <f>+Hoja2!H11</f>
        <v>2.7858951590732723</v>
      </c>
      <c r="E17" s="84">
        <f>+Hoja2!H26</f>
        <v>2.5671167781242676</v>
      </c>
      <c r="F17" s="85">
        <f>+Hoja2!K11</f>
        <v>41377.95814144361</v>
      </c>
      <c r="G17" s="86">
        <f>+Hoja2!K26</f>
        <v>42383.47352417623</v>
      </c>
    </row>
    <row r="18" spans="1:7" ht="12.75">
      <c r="A18" s="28" t="s">
        <v>48</v>
      </c>
      <c r="B18" s="48" t="s">
        <v>40</v>
      </c>
      <c r="C18" s="9"/>
      <c r="D18" s="84">
        <f>+Hoja2!H12</f>
        <v>0.14294336608178052</v>
      </c>
      <c r="E18" s="84">
        <f>+Hoja2!H27</f>
        <v>0.17347611691337375</v>
      </c>
      <c r="F18" s="85">
        <f>+Hoja2!K12</f>
        <v>43260.80122105455</v>
      </c>
      <c r="G18" s="86">
        <f>+Hoja2!K27</f>
        <v>41850.88201813695</v>
      </c>
    </row>
    <row r="19" spans="1:7" ht="12.75">
      <c r="A19" s="47" t="s">
        <v>22</v>
      </c>
      <c r="B19" s="7" t="s">
        <v>41</v>
      </c>
      <c r="C19" s="9"/>
      <c r="D19" s="84">
        <f>+Hoja2!H13</f>
        <v>7.492602653686111</v>
      </c>
      <c r="E19" s="84">
        <f>+Hoja2!H28</f>
        <v>6.994720462019732</v>
      </c>
      <c r="F19" s="85">
        <f>+Hoja2!K13</f>
        <v>30567.16160013823</v>
      </c>
      <c r="G19" s="86">
        <f>+Hoja2!K28</f>
        <v>29764.29220813947</v>
      </c>
    </row>
    <row r="20" spans="1:7" ht="12.75">
      <c r="A20" s="28" t="s">
        <v>11</v>
      </c>
      <c r="B20" s="48" t="s">
        <v>12</v>
      </c>
      <c r="C20" s="10"/>
      <c r="D20" s="84">
        <f>+Hoja2!H14</f>
        <v>1.3018830742281586</v>
      </c>
      <c r="E20" s="84">
        <f>+Hoja2!H29</f>
        <v>1.3185818254962376</v>
      </c>
      <c r="F20" s="85">
        <f>+Hoja2!K14</f>
        <v>21920.425065216503</v>
      </c>
      <c r="G20" s="86">
        <f>+Hoja2!K29</f>
        <v>20889.772562321894</v>
      </c>
    </row>
    <row r="21" spans="1:7" ht="12.75">
      <c r="A21" s="47" t="s">
        <v>19</v>
      </c>
      <c r="B21" s="7" t="s">
        <v>42</v>
      </c>
      <c r="C21" s="9"/>
      <c r="D21" s="84">
        <f>+Hoja2!H15</f>
        <v>4.283905609372485</v>
      </c>
      <c r="E21" s="84">
        <f>+Hoja2!H30</f>
        <v>4.534016974486948</v>
      </c>
      <c r="F21" s="85">
        <f>+Hoja2!K15</f>
        <v>139859.2715430453</v>
      </c>
      <c r="G21" s="86">
        <f>+Hoja2!K30</f>
        <v>148863.00260518133</v>
      </c>
    </row>
    <row r="22" spans="1:7" ht="13.5" thickBot="1">
      <c r="A22" s="79"/>
      <c r="B22" s="80"/>
      <c r="C22" s="6"/>
      <c r="D22" s="87"/>
      <c r="E22" s="88"/>
      <c r="F22" s="89"/>
      <c r="G22" s="90"/>
    </row>
    <row r="23" spans="1:7" ht="13.5" thickBot="1">
      <c r="A23" s="5"/>
      <c r="B23" s="6"/>
      <c r="C23" s="6"/>
      <c r="D23" s="6"/>
      <c r="E23" s="6"/>
      <c r="F23" s="6"/>
      <c r="G23" s="6"/>
    </row>
    <row r="24" spans="1:7" ht="13.5" thickBot="1">
      <c r="A24" s="11"/>
      <c r="B24" s="12" t="s">
        <v>23</v>
      </c>
      <c r="C24" s="13"/>
      <c r="D24" s="6"/>
      <c r="E24" s="6"/>
      <c r="F24" s="14">
        <f>+Hoja2!L3</f>
        <v>1315728.3729592094</v>
      </c>
      <c r="G24" s="15">
        <f>+Hoja2!L16</f>
        <v>26257120.74939072</v>
      </c>
    </row>
    <row r="25" spans="1:7" ht="13.5" thickBot="1">
      <c r="A25" s="6"/>
      <c r="B25" s="16" t="s">
        <v>24</v>
      </c>
      <c r="C25" s="13"/>
      <c r="D25" s="17">
        <f>+Hoja2!M3</f>
        <v>2.709553572995246</v>
      </c>
      <c r="E25" s="18">
        <f>+Hoja2!M16</f>
        <v>1.7174116556074899</v>
      </c>
      <c r="F25" s="19"/>
      <c r="G25" s="19"/>
    </row>
    <row r="26" spans="1:7" ht="13.5" thickBot="1">
      <c r="A26" s="6"/>
      <c r="B26" s="16" t="s">
        <v>25</v>
      </c>
      <c r="C26" s="6"/>
      <c r="D26" s="20">
        <f>AVERAGE(D9:D21)</f>
        <v>3.0605188832190424</v>
      </c>
      <c r="E26" s="20">
        <f>AVERAGE(E7:E21)</f>
        <v>3.089272752868583</v>
      </c>
      <c r="F26" s="38">
        <f>AVERAGE(F9:F21)</f>
        <v>101209.8748430161</v>
      </c>
      <c r="G26" s="38">
        <f>AVERAGE(G7:G21)</f>
        <v>1750474.716626048</v>
      </c>
    </row>
    <row r="27" spans="2:7" ht="13.5" thickBot="1">
      <c r="B27" s="16" t="s">
        <v>26</v>
      </c>
      <c r="C27" s="6"/>
      <c r="D27" s="20">
        <f>STDEV(D9:D21)</f>
        <v>2.5762570602083</v>
      </c>
      <c r="E27" s="20">
        <f>STDEV(E7:E21)</f>
        <v>2.505988997204894</v>
      </c>
      <c r="F27" s="38">
        <f>STDEV(F9:F21)</f>
        <v>77316.00019706723</v>
      </c>
      <c r="G27" s="38">
        <f>STDEV(G7:G21)</f>
        <v>5183485.98185025</v>
      </c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101"/>
      <c r="E29" s="101"/>
      <c r="F29" s="101"/>
      <c r="G29" s="101"/>
    </row>
    <row r="30" spans="1:7" ht="12.75">
      <c r="A30" s="23" t="s">
        <v>27</v>
      </c>
      <c r="B30" s="21"/>
      <c r="C30" s="21"/>
      <c r="D30" s="102"/>
      <c r="E30" s="102"/>
      <c r="F30" s="102"/>
      <c r="G30" s="102"/>
    </row>
    <row r="31" spans="1:7" ht="12.75">
      <c r="A31" s="23"/>
      <c r="B31" s="21"/>
      <c r="C31" s="21"/>
      <c r="D31" s="22"/>
      <c r="E31" s="22"/>
      <c r="F31" s="22"/>
      <c r="G31" s="22"/>
    </row>
    <row r="32" spans="1:7" ht="12.75">
      <c r="A32" s="42" t="s">
        <v>54</v>
      </c>
      <c r="B32" s="6"/>
      <c r="C32" s="6"/>
      <c r="D32" s="24"/>
      <c r="E32" s="6"/>
      <c r="F32" s="25"/>
      <c r="G32" s="25"/>
    </row>
    <row r="33" spans="1:7" ht="12.75">
      <c r="A33" s="40" t="s">
        <v>51</v>
      </c>
      <c r="B33" s="6"/>
      <c r="C33" s="6"/>
      <c r="D33" s="5"/>
      <c r="E33" s="6"/>
      <c r="F33" s="25"/>
      <c r="G33" s="25"/>
    </row>
    <row r="34" spans="1:7" ht="12.75">
      <c r="A34" s="41" t="s">
        <v>58</v>
      </c>
      <c r="B34" s="26"/>
      <c r="C34" s="26"/>
      <c r="D34" s="26"/>
      <c r="E34" s="26"/>
      <c r="F34" s="26"/>
      <c r="G34" s="26"/>
    </row>
    <row r="35" spans="1:7" ht="12.75">
      <c r="A35" s="43" t="s">
        <v>55</v>
      </c>
      <c r="B35" s="26"/>
      <c r="C35" s="26"/>
      <c r="D35" s="26"/>
      <c r="E35" s="26"/>
      <c r="F35" s="26"/>
      <c r="G35" s="26"/>
    </row>
    <row r="36" spans="1:7" ht="12.75">
      <c r="A36" s="44" t="s">
        <v>52</v>
      </c>
      <c r="B36" s="26"/>
      <c r="C36" s="26"/>
      <c r="D36" s="26"/>
      <c r="E36" s="26"/>
      <c r="F36" s="26"/>
      <c r="G36" s="26"/>
    </row>
    <row r="37" spans="1:7" ht="12.75">
      <c r="A37" s="23"/>
      <c r="B37" s="6"/>
      <c r="C37" s="6"/>
      <c r="D37" s="24"/>
      <c r="E37" s="27"/>
      <c r="F37" s="27"/>
      <c r="G37" s="27"/>
    </row>
    <row r="38" spans="1:7" ht="12.75">
      <c r="A38" s="40"/>
      <c r="B38" s="40"/>
      <c r="C38" s="40"/>
      <c r="D38" s="27"/>
      <c r="E38" s="27"/>
      <c r="F38" s="27"/>
      <c r="G38" s="27"/>
    </row>
    <row r="39" spans="1:7" s="46" customFormat="1" ht="12.75">
      <c r="A39" s="40"/>
      <c r="B39" s="49"/>
      <c r="C39" s="49"/>
      <c r="D39" s="45"/>
      <c r="E39" s="45"/>
      <c r="F39" s="45"/>
      <c r="G39" s="45"/>
    </row>
    <row r="40" spans="1:7" s="46" customFormat="1" ht="12.75">
      <c r="A40" s="45"/>
      <c r="B40" s="45"/>
      <c r="C40" s="45"/>
      <c r="D40" s="45"/>
      <c r="E40" s="45"/>
      <c r="F40" s="45"/>
      <c r="G40" s="45"/>
    </row>
    <row r="41" spans="1:7" s="46" customFormat="1" ht="19.5" customHeight="1">
      <c r="A41" s="39"/>
      <c r="B41" s="39"/>
      <c r="C41" s="39"/>
      <c r="D41" s="39"/>
      <c r="E41" s="39"/>
      <c r="F41" s="39"/>
      <c r="G41" s="39"/>
    </row>
    <row r="42" spans="1:7" s="46" customFormat="1" ht="12.75">
      <c r="A42" s="39"/>
      <c r="B42" s="39"/>
      <c r="C42" s="39"/>
      <c r="D42" s="39"/>
      <c r="E42" s="39"/>
      <c r="F42" s="39"/>
      <c r="G42" s="39"/>
    </row>
    <row r="43" s="46" customFormat="1" ht="12.75"/>
  </sheetData>
  <mergeCells count="11">
    <mergeCell ref="D29:G29"/>
    <mergeCell ref="F30:G30"/>
    <mergeCell ref="D30:E30"/>
    <mergeCell ref="D4:E4"/>
    <mergeCell ref="F4:G4"/>
    <mergeCell ref="A1:A3"/>
    <mergeCell ref="B1:B2"/>
    <mergeCell ref="D1:E2"/>
    <mergeCell ref="F1:G2"/>
    <mergeCell ref="D3:E3"/>
    <mergeCell ref="F3:G3"/>
  </mergeCells>
  <conditionalFormatting sqref="G7:G21 F9:F21">
    <cfRule type="cellIs" priority="1" dxfId="0" operator="lessThan" stopIfTrue="1">
      <formula>10000</formula>
    </cfRule>
  </conditionalFormatting>
  <conditionalFormatting sqref="D9:D22 D6 E7:E21">
    <cfRule type="cellIs" priority="2" dxfId="0" operator="greaterThanOrEqual" stopIfTrue="1">
      <formula>10</formula>
    </cfRule>
    <cfRule type="cellIs" priority="3" dxfId="1" operator="between" stopIfTrue="1">
      <formula>9.99</formula>
      <formula>9</formula>
    </cfRule>
  </conditionalFormatting>
  <conditionalFormatting sqref="D7:D8 F7:F8">
    <cfRule type="cellIs" priority="4" dxfId="2" operator="lessThan" stopIfTrue="1">
      <formula>10000</formula>
    </cfRule>
    <cfRule type="cellIs" priority="5" dxfId="3" operator="equal" stopIfTrue="1">
      <formula>0</formula>
    </cfRule>
  </conditionalFormatting>
  <printOptions/>
  <pageMargins left="0.25" right="0.27" top="1.01" bottom="0.4" header="0" footer="0"/>
  <pageSetup fitToHeight="1" fitToWidth="1" horizontalDpi="600" verticalDpi="600" orientation="landscape" scale="95" r:id="rId2"/>
  <headerFooter alignWithMargins="0">
    <oddHeader>&amp;CPUBLICACION DE LA RAZÓN DE  ENDEUDAMIENTO Y NIVEL PATRIMONIAL
DE LOS AGENTES ADMINISTRADORES DE MUTUOS HIPOTECARIOS ENDOSABLES 
PERIODO 
OCTUBRE - DICIEMBRE 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D2">
      <selection activeCell="L3" sqref="L3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5" max="5" width="12.7109375" style="0" bestFit="1" customWidth="1"/>
    <col min="6" max="6" width="12.28125" style="0" bestFit="1" customWidth="1"/>
    <col min="7" max="7" width="68.28125" style="30" bestFit="1" customWidth="1"/>
    <col min="8" max="8" width="11.421875" style="2" customWidth="1"/>
    <col min="9" max="9" width="12.28125" style="0" bestFit="1" customWidth="1"/>
    <col min="12" max="12" width="14.00390625" style="0" bestFit="1" customWidth="1"/>
    <col min="13" max="13" width="15.7109375" style="0" bestFit="1" customWidth="1"/>
  </cols>
  <sheetData>
    <row r="1" spans="3:15" ht="12.75">
      <c r="C1" s="29" t="s">
        <v>30</v>
      </c>
      <c r="D1" s="29" t="s">
        <v>31</v>
      </c>
      <c r="O1" t="s">
        <v>47</v>
      </c>
    </row>
    <row r="2" spans="1:13" ht="12.75">
      <c r="A2" s="1" t="s">
        <v>0</v>
      </c>
      <c r="B2" s="1" t="s">
        <v>1</v>
      </c>
      <c r="C2" s="3" t="s">
        <v>2</v>
      </c>
      <c r="D2" s="3" t="s">
        <v>3</v>
      </c>
      <c r="E2" s="31" t="s">
        <v>28</v>
      </c>
      <c r="F2" s="31" t="s">
        <v>29</v>
      </c>
      <c r="G2" s="32" t="s">
        <v>44</v>
      </c>
      <c r="H2" s="33" t="s">
        <v>43</v>
      </c>
      <c r="I2" s="31" t="s">
        <v>31</v>
      </c>
      <c r="J2" s="31" t="s">
        <v>45</v>
      </c>
      <c r="K2" s="31" t="s">
        <v>46</v>
      </c>
      <c r="L2" s="31" t="s">
        <v>50</v>
      </c>
      <c r="M2" s="31" t="s">
        <v>49</v>
      </c>
    </row>
    <row r="3" spans="1:14" ht="12.75">
      <c r="A3" s="57">
        <v>96538310</v>
      </c>
      <c r="B3" s="57">
        <v>200909</v>
      </c>
      <c r="C3" s="58">
        <v>9993652</v>
      </c>
      <c r="D3" s="58">
        <v>1945358</v>
      </c>
      <c r="E3" s="57" t="str">
        <f aca="true" t="shared" si="0" ref="E3:E30">MID(B3,1,4)</f>
        <v>2009</v>
      </c>
      <c r="F3" s="57" t="s">
        <v>56</v>
      </c>
      <c r="G3" s="59" t="s">
        <v>15</v>
      </c>
      <c r="H3" s="60">
        <f aca="true" t="shared" si="1" ref="H3:H14">+C3/D3</f>
        <v>5.137178863736135</v>
      </c>
      <c r="I3" s="61">
        <f aca="true" t="shared" si="2" ref="I3:I30">+D3</f>
        <v>1945358</v>
      </c>
      <c r="J3" s="62">
        <v>20834.45</v>
      </c>
      <c r="K3" s="4">
        <f aca="true" t="shared" si="3" ref="K3:K30">(+I3/J3)*1000</f>
        <v>93372.17925119214</v>
      </c>
      <c r="L3" s="91">
        <f>SUM(K3:K15)</f>
        <v>1315728.3729592094</v>
      </c>
      <c r="M3" s="63">
        <f>SUMPRODUCT(H3:H15,I3:I15)/SUM(I3:I15)</f>
        <v>2.709553572995246</v>
      </c>
      <c r="N3" s="4"/>
    </row>
    <row r="4" spans="1:14" ht="12.75">
      <c r="A4" s="57">
        <v>96539080</v>
      </c>
      <c r="B4" s="57">
        <v>200909</v>
      </c>
      <c r="C4" s="58">
        <v>5705833</v>
      </c>
      <c r="D4" s="58">
        <v>2704429</v>
      </c>
      <c r="E4" s="57" t="str">
        <f t="shared" si="0"/>
        <v>2009</v>
      </c>
      <c r="F4" s="57" t="s">
        <v>56</v>
      </c>
      <c r="G4" s="59" t="s">
        <v>32</v>
      </c>
      <c r="H4" s="60">
        <f t="shared" si="1"/>
        <v>2.1098106106686476</v>
      </c>
      <c r="I4" s="61">
        <f t="shared" si="2"/>
        <v>2704429</v>
      </c>
      <c r="J4" s="62">
        <v>20834.45</v>
      </c>
      <c r="K4" s="4">
        <f t="shared" si="3"/>
        <v>129805.63441799518</v>
      </c>
      <c r="N4" s="4"/>
    </row>
    <row r="5" spans="1:14" ht="12.75">
      <c r="A5" s="57">
        <v>96542350</v>
      </c>
      <c r="B5" s="57">
        <v>200909</v>
      </c>
      <c r="C5" s="58">
        <v>14248725</v>
      </c>
      <c r="D5" s="58">
        <v>4618223</v>
      </c>
      <c r="E5" s="57" t="str">
        <f t="shared" si="0"/>
        <v>2009</v>
      </c>
      <c r="F5" s="57" t="s">
        <v>56</v>
      </c>
      <c r="G5" s="59" t="s">
        <v>33</v>
      </c>
      <c r="H5" s="60">
        <f t="shared" si="1"/>
        <v>3.0853263257317805</v>
      </c>
      <c r="I5" s="61">
        <f t="shared" si="2"/>
        <v>4618223</v>
      </c>
      <c r="J5" s="62">
        <v>20834.45</v>
      </c>
      <c r="K5" s="4">
        <f t="shared" si="3"/>
        <v>221662.82287269403</v>
      </c>
      <c r="N5" s="4"/>
    </row>
    <row r="6" spans="1:14" ht="12.75">
      <c r="A6" s="57">
        <v>96546470</v>
      </c>
      <c r="B6" s="57">
        <v>200909</v>
      </c>
      <c r="C6" s="58">
        <v>9008169</v>
      </c>
      <c r="D6" s="58">
        <v>3245783</v>
      </c>
      <c r="E6" s="57" t="str">
        <f t="shared" si="0"/>
        <v>2009</v>
      </c>
      <c r="F6" s="57" t="s">
        <v>56</v>
      </c>
      <c r="G6" s="59" t="s">
        <v>34</v>
      </c>
      <c r="H6" s="60">
        <f t="shared" si="1"/>
        <v>2.775345425125463</v>
      </c>
      <c r="I6" s="61">
        <f t="shared" si="2"/>
        <v>3245783</v>
      </c>
      <c r="J6" s="62">
        <v>20834.45</v>
      </c>
      <c r="K6" s="4">
        <f t="shared" si="3"/>
        <v>155789.23369707383</v>
      </c>
      <c r="N6" s="4"/>
    </row>
    <row r="7" spans="1:14" ht="12.75">
      <c r="A7" s="57">
        <v>96559030</v>
      </c>
      <c r="B7" s="57">
        <v>200909</v>
      </c>
      <c r="C7" s="58">
        <v>8117697</v>
      </c>
      <c r="D7" s="58">
        <v>989250</v>
      </c>
      <c r="E7" s="57" t="str">
        <f t="shared" si="0"/>
        <v>2009</v>
      </c>
      <c r="F7" s="57" t="s">
        <v>56</v>
      </c>
      <c r="G7" s="59" t="s">
        <v>35</v>
      </c>
      <c r="H7" s="60">
        <f t="shared" si="1"/>
        <v>8.205910538286581</v>
      </c>
      <c r="I7" s="61">
        <f t="shared" si="2"/>
        <v>989250</v>
      </c>
      <c r="J7" s="62">
        <v>20834.45</v>
      </c>
      <c r="K7" s="4">
        <f t="shared" si="3"/>
        <v>47481.45499401232</v>
      </c>
      <c r="N7" s="4"/>
    </row>
    <row r="8" spans="1:14" ht="12.75">
      <c r="A8" s="57">
        <v>96656420</v>
      </c>
      <c r="B8" s="57">
        <v>200909</v>
      </c>
      <c r="C8" s="58">
        <v>2227187</v>
      </c>
      <c r="D8" s="58">
        <v>2410755</v>
      </c>
      <c r="E8" s="57" t="str">
        <f t="shared" si="0"/>
        <v>2009</v>
      </c>
      <c r="F8" s="57" t="s">
        <v>56</v>
      </c>
      <c r="G8" s="59" t="s">
        <v>36</v>
      </c>
      <c r="H8" s="60">
        <f t="shared" si="1"/>
        <v>0.9238545600859481</v>
      </c>
      <c r="I8" s="61">
        <f t="shared" si="2"/>
        <v>2410755</v>
      </c>
      <c r="J8" s="62">
        <v>20834.45</v>
      </c>
      <c r="K8" s="4">
        <f t="shared" si="3"/>
        <v>115710.03794196631</v>
      </c>
      <c r="N8" s="4"/>
    </row>
    <row r="9" spans="1:14" ht="12.75">
      <c r="A9" s="57">
        <v>96722710</v>
      </c>
      <c r="B9" s="57">
        <v>200909</v>
      </c>
      <c r="C9" s="58">
        <v>295218</v>
      </c>
      <c r="D9" s="58">
        <v>401747</v>
      </c>
      <c r="E9" s="57" t="str">
        <f t="shared" si="0"/>
        <v>2009</v>
      </c>
      <c r="F9" s="57" t="s">
        <v>56</v>
      </c>
      <c r="G9" s="65" t="s">
        <v>37</v>
      </c>
      <c r="H9" s="60">
        <f t="shared" si="1"/>
        <v>0.7348356054930093</v>
      </c>
      <c r="I9" s="61">
        <f t="shared" si="2"/>
        <v>401747</v>
      </c>
      <c r="J9" s="62">
        <v>20834.45</v>
      </c>
      <c r="K9" s="4">
        <f t="shared" si="3"/>
        <v>19282.822440717177</v>
      </c>
      <c r="N9" s="4"/>
    </row>
    <row r="10" spans="1:14" ht="12.75">
      <c r="A10" s="57">
        <v>96777060</v>
      </c>
      <c r="B10" s="57">
        <v>200909</v>
      </c>
      <c r="C10" s="58">
        <v>4299505</v>
      </c>
      <c r="D10" s="58">
        <v>5326089</v>
      </c>
      <c r="E10" s="57" t="str">
        <f t="shared" si="0"/>
        <v>2009</v>
      </c>
      <c r="F10" s="57" t="s">
        <v>56</v>
      </c>
      <c r="G10" s="65" t="s">
        <v>38</v>
      </c>
      <c r="H10" s="60">
        <f t="shared" si="1"/>
        <v>0.807253690278176</v>
      </c>
      <c r="I10" s="61">
        <f t="shared" si="2"/>
        <v>5326089</v>
      </c>
      <c r="J10" s="62">
        <v>20834.45</v>
      </c>
      <c r="K10" s="4">
        <f t="shared" si="3"/>
        <v>255638.56977266018</v>
      </c>
      <c r="N10" s="4"/>
    </row>
    <row r="11" spans="1:14" ht="12.75">
      <c r="A11" s="57">
        <v>96778070</v>
      </c>
      <c r="B11" s="57">
        <v>200909</v>
      </c>
      <c r="C11" s="58">
        <v>2401684</v>
      </c>
      <c r="D11" s="58">
        <v>862087</v>
      </c>
      <c r="E11" s="57" t="str">
        <f t="shared" si="0"/>
        <v>2009</v>
      </c>
      <c r="F11" s="57" t="s">
        <v>56</v>
      </c>
      <c r="G11" s="65" t="s">
        <v>39</v>
      </c>
      <c r="H11" s="60">
        <f t="shared" si="1"/>
        <v>2.7858951590732723</v>
      </c>
      <c r="I11" s="61">
        <f t="shared" si="2"/>
        <v>862087</v>
      </c>
      <c r="J11" s="62">
        <v>20834.45</v>
      </c>
      <c r="K11" s="4">
        <f t="shared" si="3"/>
        <v>41377.95814144361</v>
      </c>
      <c r="N11" s="4"/>
    </row>
    <row r="12" spans="1:14" ht="12.75">
      <c r="A12" s="57">
        <v>96781330</v>
      </c>
      <c r="B12" s="57">
        <v>200909</v>
      </c>
      <c r="C12" s="58">
        <v>128837</v>
      </c>
      <c r="D12" s="58">
        <v>901315</v>
      </c>
      <c r="E12" s="57" t="str">
        <f t="shared" si="0"/>
        <v>2009</v>
      </c>
      <c r="F12" s="57" t="s">
        <v>56</v>
      </c>
      <c r="G12" s="65" t="s">
        <v>40</v>
      </c>
      <c r="H12" s="60">
        <f t="shared" si="1"/>
        <v>0.14294336608178052</v>
      </c>
      <c r="I12" s="61">
        <f t="shared" si="2"/>
        <v>901315</v>
      </c>
      <c r="J12" s="62">
        <v>20834.45</v>
      </c>
      <c r="K12" s="4">
        <f t="shared" si="3"/>
        <v>43260.80122105455</v>
      </c>
      <c r="N12" s="4"/>
    </row>
    <row r="13" spans="1:14" ht="12.75">
      <c r="A13" s="57">
        <v>96786870</v>
      </c>
      <c r="B13" s="57">
        <v>200909</v>
      </c>
      <c r="C13" s="58">
        <v>4771664</v>
      </c>
      <c r="D13" s="58">
        <v>636850</v>
      </c>
      <c r="E13" s="57" t="str">
        <f t="shared" si="0"/>
        <v>2009</v>
      </c>
      <c r="F13" s="57" t="s">
        <v>56</v>
      </c>
      <c r="G13" s="65" t="s">
        <v>41</v>
      </c>
      <c r="H13" s="60">
        <f t="shared" si="1"/>
        <v>7.492602653686111</v>
      </c>
      <c r="I13" s="61">
        <f t="shared" si="2"/>
        <v>636850</v>
      </c>
      <c r="J13" s="62">
        <v>20834.45</v>
      </c>
      <c r="K13" s="4">
        <f t="shared" si="3"/>
        <v>30567.16160013823</v>
      </c>
      <c r="N13" s="4"/>
    </row>
    <row r="14" spans="1:14" ht="12.75">
      <c r="A14" s="57">
        <v>96795510</v>
      </c>
      <c r="B14" s="57">
        <v>200909</v>
      </c>
      <c r="C14" s="58">
        <v>594570</v>
      </c>
      <c r="D14" s="58">
        <v>456700</v>
      </c>
      <c r="E14" s="57" t="str">
        <f t="shared" si="0"/>
        <v>2009</v>
      </c>
      <c r="F14" s="57" t="s">
        <v>56</v>
      </c>
      <c r="G14" s="65" t="s">
        <v>12</v>
      </c>
      <c r="H14" s="60">
        <f t="shared" si="1"/>
        <v>1.3018830742281586</v>
      </c>
      <c r="I14" s="61">
        <f t="shared" si="2"/>
        <v>456700</v>
      </c>
      <c r="J14" s="62">
        <v>20834.45</v>
      </c>
      <c r="K14" s="4">
        <f t="shared" si="3"/>
        <v>21920.425065216503</v>
      </c>
      <c r="N14" s="4"/>
    </row>
    <row r="15" spans="1:14" ht="12.75">
      <c r="A15" s="57">
        <v>99514870</v>
      </c>
      <c r="B15" s="57">
        <v>200909</v>
      </c>
      <c r="C15" s="58">
        <v>12482834</v>
      </c>
      <c r="D15" s="58">
        <v>2913891</v>
      </c>
      <c r="E15" s="57" t="str">
        <f t="shared" si="0"/>
        <v>2009</v>
      </c>
      <c r="F15" s="57" t="s">
        <v>56</v>
      </c>
      <c r="G15" s="65" t="s">
        <v>42</v>
      </c>
      <c r="H15" s="60">
        <f>+C15/D15</f>
        <v>4.283905609372485</v>
      </c>
      <c r="I15" s="61">
        <f t="shared" si="2"/>
        <v>2913891</v>
      </c>
      <c r="J15" s="62">
        <v>20834.45</v>
      </c>
      <c r="K15" s="4">
        <f t="shared" si="3"/>
        <v>139859.2715430453</v>
      </c>
      <c r="N15" s="4"/>
    </row>
    <row r="16" spans="1:13" ht="12.75">
      <c r="A16" s="70">
        <v>70016160</v>
      </c>
      <c r="B16" s="70">
        <v>200912</v>
      </c>
      <c r="C16" s="70">
        <v>274337635</v>
      </c>
      <c r="D16" s="70">
        <v>104784927</v>
      </c>
      <c r="E16" s="70" t="str">
        <f t="shared" si="0"/>
        <v>2009</v>
      </c>
      <c r="F16" s="70" t="s">
        <v>59</v>
      </c>
      <c r="G16" s="70" t="s">
        <v>60</v>
      </c>
      <c r="H16" s="34">
        <f>+C16/D16</f>
        <v>2.6181020768378263</v>
      </c>
      <c r="I16" s="35">
        <f t="shared" si="2"/>
        <v>104784927</v>
      </c>
      <c r="J16" s="75">
        <v>20942.88</v>
      </c>
      <c r="K16" s="76">
        <f t="shared" si="3"/>
        <v>5003367.588411909</v>
      </c>
      <c r="L16" s="35">
        <f>SUM(K16:K30)</f>
        <v>26257120.74939072</v>
      </c>
      <c r="M16" s="63">
        <f>SUMPRODUCT(H16:H30,I16:I30)/SUM(I16:I30)</f>
        <v>1.7174116556074899</v>
      </c>
    </row>
    <row r="17" spans="1:12" ht="12.75">
      <c r="A17" s="70">
        <v>81826800</v>
      </c>
      <c r="B17" s="70">
        <v>200912</v>
      </c>
      <c r="C17" s="70">
        <v>587839343</v>
      </c>
      <c r="D17" s="70">
        <v>417220126</v>
      </c>
      <c r="E17" s="70" t="str">
        <f t="shared" si="0"/>
        <v>2009</v>
      </c>
      <c r="F17" s="70" t="s">
        <v>59</v>
      </c>
      <c r="G17" s="70" t="s">
        <v>61</v>
      </c>
      <c r="H17" s="34">
        <f>+C17/D17</f>
        <v>1.4089429209366569</v>
      </c>
      <c r="I17" s="35">
        <f t="shared" si="2"/>
        <v>417220126</v>
      </c>
      <c r="J17" s="75">
        <v>20942.88</v>
      </c>
      <c r="K17" s="76">
        <f t="shared" si="3"/>
        <v>19921812.377285264</v>
      </c>
      <c r="L17" s="71"/>
    </row>
    <row r="18" spans="1:12" ht="12.75">
      <c r="A18" s="36">
        <v>96538310</v>
      </c>
      <c r="B18" s="36">
        <v>200912</v>
      </c>
      <c r="C18" s="36">
        <v>11366307</v>
      </c>
      <c r="D18" s="36">
        <v>1915431</v>
      </c>
      <c r="E18" s="36" t="str">
        <f t="shared" si="0"/>
        <v>2009</v>
      </c>
      <c r="F18" s="36" t="s">
        <v>59</v>
      </c>
      <c r="G18" s="69" t="s">
        <v>15</v>
      </c>
      <c r="H18" s="72">
        <f>+C18/D18</f>
        <v>5.934072801369509</v>
      </c>
      <c r="I18" s="73">
        <f t="shared" si="2"/>
        <v>1915431</v>
      </c>
      <c r="J18" s="74">
        <v>20942.88</v>
      </c>
      <c r="K18" s="37">
        <f t="shared" si="3"/>
        <v>91459.77057596663</v>
      </c>
      <c r="L18" s="36"/>
    </row>
    <row r="19" spans="1:12" ht="12.75">
      <c r="A19" s="36">
        <v>96539080</v>
      </c>
      <c r="B19" s="36">
        <v>200912</v>
      </c>
      <c r="C19" s="36">
        <v>4393510</v>
      </c>
      <c r="D19" s="36">
        <v>2735674</v>
      </c>
      <c r="E19" s="36" t="str">
        <f t="shared" si="0"/>
        <v>2009</v>
      </c>
      <c r="F19" s="36" t="s">
        <v>59</v>
      </c>
      <c r="G19" s="69" t="s">
        <v>32</v>
      </c>
      <c r="H19" s="72">
        <f>+C19/D19</f>
        <v>1.6060064174313167</v>
      </c>
      <c r="I19" s="73">
        <f t="shared" si="2"/>
        <v>2735674</v>
      </c>
      <c r="J19" s="74">
        <v>20942.88</v>
      </c>
      <c r="K19" s="37">
        <f t="shared" si="3"/>
        <v>130625.49181392435</v>
      </c>
      <c r="L19" s="36"/>
    </row>
    <row r="20" spans="1:12" ht="12.75">
      <c r="A20" s="36">
        <v>96542350</v>
      </c>
      <c r="B20" s="36">
        <v>200912</v>
      </c>
      <c r="C20" s="36">
        <v>12824275</v>
      </c>
      <c r="D20" s="36">
        <v>4833785</v>
      </c>
      <c r="E20" s="36" t="str">
        <f t="shared" si="0"/>
        <v>2009</v>
      </c>
      <c r="F20" s="36" t="s">
        <v>59</v>
      </c>
      <c r="G20" s="69" t="s">
        <v>33</v>
      </c>
      <c r="H20" s="72">
        <f aca="true" t="shared" si="4" ref="H20:H30">+C20/D20</f>
        <v>2.653050352880817</v>
      </c>
      <c r="I20" s="73">
        <f t="shared" si="2"/>
        <v>4833785</v>
      </c>
      <c r="J20" s="74">
        <v>20942.88</v>
      </c>
      <c r="K20" s="37">
        <f t="shared" si="3"/>
        <v>230808.03595303034</v>
      </c>
      <c r="L20" s="36"/>
    </row>
    <row r="21" spans="1:12" ht="12.75">
      <c r="A21" s="36">
        <v>96546470</v>
      </c>
      <c r="B21" s="36">
        <v>200912</v>
      </c>
      <c r="C21" s="36">
        <v>10841553</v>
      </c>
      <c r="D21" s="36">
        <v>3423072</v>
      </c>
      <c r="E21" s="36" t="str">
        <f t="shared" si="0"/>
        <v>2009</v>
      </c>
      <c r="F21" s="36" t="s">
        <v>59</v>
      </c>
      <c r="G21" s="69" t="s">
        <v>34</v>
      </c>
      <c r="H21" s="72">
        <f t="shared" si="4"/>
        <v>3.167199813500855</v>
      </c>
      <c r="I21" s="73">
        <f t="shared" si="2"/>
        <v>3423072</v>
      </c>
      <c r="J21" s="74">
        <v>20942.88</v>
      </c>
      <c r="K21" s="37">
        <f t="shared" si="3"/>
        <v>163448.00715087896</v>
      </c>
      <c r="L21" s="36"/>
    </row>
    <row r="22" spans="1:12" ht="12.75">
      <c r="A22" s="36">
        <v>96559030</v>
      </c>
      <c r="B22" s="36">
        <v>200912</v>
      </c>
      <c r="C22" s="36">
        <v>9045803</v>
      </c>
      <c r="D22" s="36">
        <v>998878</v>
      </c>
      <c r="E22" s="36" t="str">
        <f t="shared" si="0"/>
        <v>2009</v>
      </c>
      <c r="F22" s="36" t="s">
        <v>59</v>
      </c>
      <c r="G22" s="69" t="s">
        <v>35</v>
      </c>
      <c r="H22" s="72">
        <f t="shared" si="4"/>
        <v>9.055963791373921</v>
      </c>
      <c r="I22" s="73">
        <f t="shared" si="2"/>
        <v>998878</v>
      </c>
      <c r="J22" s="74">
        <v>20942.88</v>
      </c>
      <c r="K22" s="37">
        <f t="shared" si="3"/>
        <v>47695.35040070897</v>
      </c>
      <c r="L22" s="36"/>
    </row>
    <row r="23" spans="1:12" ht="12.75">
      <c r="A23" s="36">
        <v>96656420</v>
      </c>
      <c r="B23" s="36">
        <v>200912</v>
      </c>
      <c r="C23" s="36">
        <v>5642213</v>
      </c>
      <c r="D23" s="36">
        <v>2409533</v>
      </c>
      <c r="E23" s="36" t="str">
        <f t="shared" si="0"/>
        <v>2009</v>
      </c>
      <c r="F23" s="36" t="s">
        <v>59</v>
      </c>
      <c r="G23" s="69" t="s">
        <v>36</v>
      </c>
      <c r="H23" s="72">
        <f t="shared" si="4"/>
        <v>2.341620969706578</v>
      </c>
      <c r="I23" s="73">
        <f t="shared" si="2"/>
        <v>2409533</v>
      </c>
      <c r="J23" s="74">
        <v>20942.88</v>
      </c>
      <c r="K23" s="37">
        <f t="shared" si="3"/>
        <v>115052.60976522809</v>
      </c>
      <c r="L23" s="36"/>
    </row>
    <row r="24" spans="1:12" ht="12.75">
      <c r="A24" s="36">
        <v>96722710</v>
      </c>
      <c r="B24" s="36">
        <v>200912</v>
      </c>
      <c r="C24" s="36">
        <v>348157</v>
      </c>
      <c r="D24" s="36">
        <v>460415</v>
      </c>
      <c r="E24" s="36" t="str">
        <f t="shared" si="0"/>
        <v>2009</v>
      </c>
      <c r="F24" s="36" t="s">
        <v>59</v>
      </c>
      <c r="G24" s="64" t="s">
        <v>37</v>
      </c>
      <c r="H24" s="72">
        <f t="shared" si="4"/>
        <v>0.7561808368537081</v>
      </c>
      <c r="I24" s="73">
        <f t="shared" si="2"/>
        <v>460415</v>
      </c>
      <c r="J24" s="74">
        <v>20942.88</v>
      </c>
      <c r="K24" s="37">
        <f t="shared" si="3"/>
        <v>21984.321163087403</v>
      </c>
      <c r="L24" s="36"/>
    </row>
    <row r="25" spans="1:12" ht="12.75">
      <c r="A25" s="36">
        <v>96777060</v>
      </c>
      <c r="B25" s="36">
        <v>200912</v>
      </c>
      <c r="C25" s="36">
        <v>6262335</v>
      </c>
      <c r="D25" s="36">
        <v>5175316</v>
      </c>
      <c r="E25" s="36" t="str">
        <f t="shared" si="0"/>
        <v>2009</v>
      </c>
      <c r="F25" s="36" t="s">
        <v>59</v>
      </c>
      <c r="G25" s="64" t="s">
        <v>38</v>
      </c>
      <c r="H25" s="72">
        <f t="shared" si="4"/>
        <v>1.2100391550970029</v>
      </c>
      <c r="I25" s="73">
        <f t="shared" si="2"/>
        <v>5175316</v>
      </c>
      <c r="J25" s="74">
        <v>20942.88</v>
      </c>
      <c r="K25" s="37">
        <f t="shared" si="3"/>
        <v>247115.77395277057</v>
      </c>
      <c r="L25" s="36"/>
    </row>
    <row r="26" spans="1:12" ht="12.75">
      <c r="A26" s="36">
        <v>96778070</v>
      </c>
      <c r="B26" s="36">
        <v>200912</v>
      </c>
      <c r="C26" s="36">
        <v>2278655</v>
      </c>
      <c r="D26" s="36">
        <v>887632</v>
      </c>
      <c r="E26" s="36" t="str">
        <f t="shared" si="0"/>
        <v>2009</v>
      </c>
      <c r="F26" s="36" t="s">
        <v>59</v>
      </c>
      <c r="G26" s="64" t="s">
        <v>39</v>
      </c>
      <c r="H26" s="72">
        <f t="shared" si="4"/>
        <v>2.5671167781242676</v>
      </c>
      <c r="I26" s="73">
        <f t="shared" si="2"/>
        <v>887632</v>
      </c>
      <c r="J26" s="74">
        <v>20942.88</v>
      </c>
      <c r="K26" s="37">
        <f t="shared" si="3"/>
        <v>42383.47352417623</v>
      </c>
      <c r="L26" s="36"/>
    </row>
    <row r="27" spans="1:12" ht="12.75">
      <c r="A27" s="36">
        <v>96781330</v>
      </c>
      <c r="B27" s="36">
        <v>200912</v>
      </c>
      <c r="C27" s="36">
        <v>152048</v>
      </c>
      <c r="D27" s="36">
        <v>876478</v>
      </c>
      <c r="E27" s="36" t="str">
        <f t="shared" si="0"/>
        <v>2009</v>
      </c>
      <c r="F27" s="36" t="s">
        <v>59</v>
      </c>
      <c r="G27" s="64" t="s">
        <v>40</v>
      </c>
      <c r="H27" s="72">
        <f t="shared" si="4"/>
        <v>0.17347611691337375</v>
      </c>
      <c r="I27" s="73">
        <f t="shared" si="2"/>
        <v>876478</v>
      </c>
      <c r="J27" s="74">
        <v>20942.88</v>
      </c>
      <c r="K27" s="37">
        <f t="shared" si="3"/>
        <v>41850.88201813695</v>
      </c>
      <c r="L27" s="36"/>
    </row>
    <row r="28" spans="1:12" ht="12.75">
      <c r="A28" s="36">
        <v>96786870</v>
      </c>
      <c r="B28" s="36">
        <v>200912</v>
      </c>
      <c r="C28" s="36">
        <v>4360159</v>
      </c>
      <c r="D28" s="36">
        <v>623350</v>
      </c>
      <c r="E28" s="36" t="str">
        <f t="shared" si="0"/>
        <v>2009</v>
      </c>
      <c r="F28" s="36" t="s">
        <v>59</v>
      </c>
      <c r="G28" s="64" t="s">
        <v>41</v>
      </c>
      <c r="H28" s="72">
        <f t="shared" si="4"/>
        <v>6.994720462019732</v>
      </c>
      <c r="I28" s="73">
        <f t="shared" si="2"/>
        <v>623350</v>
      </c>
      <c r="J28" s="74">
        <v>20942.88</v>
      </c>
      <c r="K28" s="37">
        <f t="shared" si="3"/>
        <v>29764.29220813947</v>
      </c>
      <c r="L28" s="36"/>
    </row>
    <row r="29" spans="1:12" ht="12.75">
      <c r="A29" s="36">
        <v>96795510</v>
      </c>
      <c r="B29" s="36">
        <v>200912</v>
      </c>
      <c r="C29" s="36">
        <v>576869</v>
      </c>
      <c r="D29" s="36">
        <v>437492</v>
      </c>
      <c r="E29" s="36" t="str">
        <f t="shared" si="0"/>
        <v>2009</v>
      </c>
      <c r="F29" s="36" t="s">
        <v>59</v>
      </c>
      <c r="G29" s="64" t="s">
        <v>12</v>
      </c>
      <c r="H29" s="72">
        <f t="shared" si="4"/>
        <v>1.3185818254962376</v>
      </c>
      <c r="I29" s="73">
        <f t="shared" si="2"/>
        <v>437492</v>
      </c>
      <c r="J29" s="74">
        <v>20942.88</v>
      </c>
      <c r="K29" s="37">
        <f t="shared" si="3"/>
        <v>20889.772562321894</v>
      </c>
      <c r="L29" s="36"/>
    </row>
    <row r="30" spans="1:12" ht="12.75">
      <c r="A30" s="36">
        <v>99514870</v>
      </c>
      <c r="B30" s="36">
        <v>200912</v>
      </c>
      <c r="C30" s="36">
        <v>14135342</v>
      </c>
      <c r="D30" s="36">
        <v>3117620</v>
      </c>
      <c r="E30" s="36" t="str">
        <f t="shared" si="0"/>
        <v>2009</v>
      </c>
      <c r="F30" s="36" t="s">
        <v>59</v>
      </c>
      <c r="G30" s="64" t="s">
        <v>42</v>
      </c>
      <c r="H30" s="72">
        <f t="shared" si="4"/>
        <v>4.534016974486948</v>
      </c>
      <c r="I30" s="73">
        <f t="shared" si="2"/>
        <v>3117620</v>
      </c>
      <c r="J30" s="74">
        <v>20942.88</v>
      </c>
      <c r="K30" s="37">
        <f t="shared" si="3"/>
        <v>148863.00260518133</v>
      </c>
      <c r="L30" s="36"/>
    </row>
    <row r="31" spans="3:12" ht="12.75">
      <c r="C31"/>
      <c r="D31"/>
      <c r="H31" s="72"/>
      <c r="I31" s="36"/>
      <c r="J31" s="36"/>
      <c r="K31" s="36"/>
      <c r="L31" s="36"/>
    </row>
    <row r="32" spans="1:4" ht="12.75">
      <c r="A32" s="1" t="s">
        <v>0</v>
      </c>
      <c r="B32" s="1" t="s">
        <v>1</v>
      </c>
      <c r="C32" s="3" t="s">
        <v>2</v>
      </c>
      <c r="D32" s="3" t="s">
        <v>3</v>
      </c>
    </row>
  </sheetData>
  <printOptions/>
  <pageMargins left="0.21" right="0.23" top="1" bottom="0.26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bquiroga</dc:creator>
  <cp:keywords/>
  <dc:description/>
  <cp:lastModifiedBy>bquiroga</cp:lastModifiedBy>
  <cp:lastPrinted>2010-03-11T18:33:49Z</cp:lastPrinted>
  <dcterms:created xsi:type="dcterms:W3CDTF">2009-09-04T17:58:31Z</dcterms:created>
  <dcterms:modified xsi:type="dcterms:W3CDTF">2010-03-15T13:56:59Z</dcterms:modified>
  <cp:category/>
  <cp:version/>
  <cp:contentType/>
  <cp:contentStatus/>
</cp:coreProperties>
</file>