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967'!$A$45:$B$53</definedName>
    <definedName name="\g" localSheetId="1">'B RESERVAS 778'!$B$23</definedName>
    <definedName name="\g" localSheetId="2">'C RESERVAS 967'!$D$45</definedName>
    <definedName name="\i" localSheetId="1">'B RESERVAS 778'!$D$23</definedName>
    <definedName name="\i" localSheetId="2">'C RESERVAS 967'!$E$45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528'!$A$1:$I$46</definedName>
    <definedName name="A_impresión_IM" localSheetId="1">'B RESERVAS 778'!$A$1:$F$16</definedName>
    <definedName name="A_impresión_IM" localSheetId="2">'C RESERVAS 967'!$A$1:$M$42</definedName>
    <definedName name="_xlnm.Print_Area" localSheetId="0">'A RESERVAS 528'!$A$1:$H$46</definedName>
    <definedName name="_xlnm.Print_Area" localSheetId="1">'B RESERVAS 778'!$B$1:$F$17</definedName>
    <definedName name="_xlnm.Print_Area" localSheetId="2">'C RESERVAS 967'!$A$1:$L$42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967'!$O$41</definedName>
  </definedNames>
  <calcPr fullCalcOnLoad="1"/>
</workbook>
</file>

<file path=xl/sharedStrings.xml><?xml version="1.0" encoding="utf-8"?>
<sst xmlns="http://schemas.openxmlformats.org/spreadsheetml/2006/main" count="118" uniqueCount="58">
  <si>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</si>
  <si>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</si>
  <si>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</si>
  <si>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</si>
  <si>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</si>
  <si>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</si>
  <si>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</si>
  <si>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</si>
  <si>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</si>
  <si>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</si>
  <si>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</si>
  <si>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</si>
  <si>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</si>
  <si>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</si>
  <si>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</si>
  <si>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</si>
  <si>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</si>
  <si>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</si>
  <si>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</si>
  <si>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</si>
  <si>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</si>
  <si>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</si>
  <si>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</si>
  <si>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</si>
  <si>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</si>
  <si>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</si>
  <si>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</si>
  <si>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</si>
  <si>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</si>
  <si>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</si>
  <si>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</si>
  <si>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</si>
  <si>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</si>
  <si>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</si>
  <si>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</si>
  <si>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</si>
  <si>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</si>
  <si>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</si>
  <si>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</si>
  <si>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</si>
  <si>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</si>
  <si>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</si>
  <si>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</si>
  <si>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</si>
  <si>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</si>
  <si>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</si>
  <si>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</si>
  <si>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</si>
  <si>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</si>
  <si>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</si>
  <si>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</si>
  <si>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</si>
  <si>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</si>
  <si>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</si>
  <si>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</si>
  <si>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</si>
  <si>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 xml:space="preserve">     (al 30 de junio de 2007, montos expresados en U.F.)</t>
  </si>
  <si>
    <t>U.F. al 30.06.2007 $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</si>
</sst>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60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184" fontId="6" fillId="0" borderId="0" xfId="0" applyFont="1" applyAlignment="1">
      <alignment readingOrder="1"/>
    </xf>
    <xf numFmtId="184" fontId="8" fillId="0" borderId="0" xfId="0" applyFont="1" applyAlignment="1" applyProtection="1" quotePrefix="1">
      <alignment horizontal="left" readingOrder="1"/>
      <protection locked="0"/>
    </xf>
    <xf numFmtId="184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  <xf numFmtId="3" fontId="8" fillId="0" borderId="0" xfId="0" applyNumberFormat="1" applyFont="1" applyFill="1" applyAlignment="1">
      <alignment/>
    </xf>
    <xf numFmtId="187" fontId="12" fillId="0" borderId="0" xfId="18" applyNumberFormat="1" applyFont="1" applyFill="1" applyAlignment="1" applyProtection="1">
      <alignment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42"/>
      <c r="B1" s="55" t="s">
        <v>0</v>
      </c>
      <c r="I1" s="116"/>
    </row>
    <row r="2" spans="2:15" ht="12.75">
      <c r="B2" s="143" t="s">
        <v>56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55" t="s">
        <v>38</v>
      </c>
      <c r="E4" s="155"/>
      <c r="F4" s="108"/>
      <c r="G4" s="153" t="s">
        <v>51</v>
      </c>
      <c r="H4" s="154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54</v>
      </c>
      <c r="C7" s="72" t="s">
        <v>12</v>
      </c>
      <c r="D7" s="109">
        <v>632</v>
      </c>
      <c r="E7" s="109">
        <v>722699</v>
      </c>
      <c r="F7" s="109"/>
      <c r="G7" s="109">
        <v>326</v>
      </c>
      <c r="H7" s="110">
        <v>214147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ht="12.75">
      <c r="A9" s="56"/>
      <c r="B9" s="75" t="s">
        <v>7</v>
      </c>
      <c r="C9" s="72" t="s">
        <v>8</v>
      </c>
      <c r="D9" s="109">
        <v>159</v>
      </c>
      <c r="E9" s="109">
        <v>126608</v>
      </c>
      <c r="F9" s="136"/>
      <c r="G9" s="109">
        <v>133</v>
      </c>
      <c r="H9" s="110">
        <v>60183</v>
      </c>
      <c r="I9" s="56"/>
      <c r="J9" s="115"/>
      <c r="K9" s="115"/>
      <c r="L9" s="89"/>
      <c r="M9" s="90"/>
      <c r="N9" s="90"/>
    </row>
    <row r="10" spans="1:14" ht="12.75">
      <c r="A10" s="56"/>
      <c r="B10" s="78"/>
      <c r="C10" s="144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3611</v>
      </c>
      <c r="E11" s="84">
        <f>SUM(E12:E14)</f>
        <v>3591886</v>
      </c>
      <c r="F11" s="84"/>
      <c r="G11" s="84">
        <f>SUM(G12:G14)</f>
        <v>2795</v>
      </c>
      <c r="H11" s="85">
        <f>SUM(H12:H14)</f>
        <v>1586158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316806</v>
      </c>
      <c r="F12" s="76"/>
      <c r="G12" s="76">
        <v>334</v>
      </c>
      <c r="H12" s="77">
        <v>157621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3177281</v>
      </c>
      <c r="F13" s="73"/>
      <c r="G13" s="73">
        <v>2353</v>
      </c>
      <c r="H13" s="74">
        <v>1381484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97799</v>
      </c>
      <c r="F14" s="76"/>
      <c r="G14" s="76">
        <v>108</v>
      </c>
      <c r="H14" s="77">
        <v>47053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53</v>
      </c>
      <c r="C16" s="72" t="s">
        <v>43</v>
      </c>
      <c r="D16" s="127">
        <v>968</v>
      </c>
      <c r="E16" s="127">
        <v>1078003</v>
      </c>
      <c r="F16" s="127"/>
      <c r="G16" s="127">
        <v>606</v>
      </c>
      <c r="H16" s="128">
        <v>354073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634</v>
      </c>
      <c r="E18" s="84">
        <f>SUM(E19:E24)</f>
        <v>718025</v>
      </c>
      <c r="F18" s="84"/>
      <c r="G18" s="84">
        <f>SUM(G19:G24)</f>
        <v>446</v>
      </c>
      <c r="H18" s="85">
        <f>SUM(H19:H24)</f>
        <v>341548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67</v>
      </c>
      <c r="E19" s="73">
        <v>42208</v>
      </c>
      <c r="F19" s="73"/>
      <c r="G19" s="73">
        <v>47</v>
      </c>
      <c r="H19" s="74">
        <v>20299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110</v>
      </c>
      <c r="E20" s="73">
        <v>240852</v>
      </c>
      <c r="F20" s="73"/>
      <c r="G20" s="73">
        <v>65</v>
      </c>
      <c r="H20" s="74">
        <v>120686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214</v>
      </c>
      <c r="E21" s="73">
        <v>169948</v>
      </c>
      <c r="F21" s="73"/>
      <c r="G21" s="73">
        <v>135</v>
      </c>
      <c r="H21" s="74">
        <v>64237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19481</v>
      </c>
      <c r="F22" s="73"/>
      <c r="G22" s="73">
        <v>28</v>
      </c>
      <c r="H22" s="74">
        <v>15082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176</v>
      </c>
      <c r="E23" s="73">
        <v>166624</v>
      </c>
      <c r="F23" s="73"/>
      <c r="G23" s="73">
        <v>131</v>
      </c>
      <c r="H23" s="74">
        <v>77655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78912</v>
      </c>
      <c r="F24" s="73"/>
      <c r="G24" s="73">
        <v>40</v>
      </c>
      <c r="H24" s="74">
        <v>43589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2752</v>
      </c>
      <c r="E26" s="84">
        <f>SUM(E27:E28)</f>
        <v>2964132</v>
      </c>
      <c r="F26" s="84"/>
      <c r="G26" s="84">
        <f>SUM(G27:G28)</f>
        <v>1896</v>
      </c>
      <c r="H26" s="85">
        <f>SUM(H27:H28)</f>
        <v>1111927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2099</v>
      </c>
      <c r="E27" s="73">
        <v>2362161</v>
      </c>
      <c r="F27" s="73"/>
      <c r="G27" s="93">
        <v>1517</v>
      </c>
      <c r="H27" s="74">
        <v>966350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601971</v>
      </c>
      <c r="F28" s="73"/>
      <c r="G28" s="93">
        <v>379</v>
      </c>
      <c r="H28" s="74">
        <v>145577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55</v>
      </c>
      <c r="C30" s="112" t="s">
        <v>4</v>
      </c>
      <c r="D30" s="84">
        <f>SUM(D31:D32)</f>
        <v>430</v>
      </c>
      <c r="E30" s="84">
        <f>SUM(E31:E32)</f>
        <v>512481</v>
      </c>
      <c r="F30" s="84"/>
      <c r="G30" s="84">
        <f>SUM(G31:G32)</f>
        <v>292</v>
      </c>
      <c r="H30" s="85">
        <f>SUM(H31:H32)</f>
        <v>219803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343</v>
      </c>
      <c r="E31" s="73">
        <v>425295</v>
      </c>
      <c r="F31" s="73"/>
      <c r="G31" s="73">
        <v>262</v>
      </c>
      <c r="H31" s="74">
        <v>204801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87</v>
      </c>
      <c r="E32" s="73">
        <v>87186</v>
      </c>
      <c r="F32" s="73"/>
      <c r="G32" s="73">
        <v>30</v>
      </c>
      <c r="H32" s="74">
        <v>15002</v>
      </c>
      <c r="I32" s="56"/>
      <c r="J32" s="115"/>
      <c r="K32" s="115"/>
    </row>
    <row r="33" spans="1:11" ht="12.75">
      <c r="A33" s="56"/>
      <c r="B33" s="78"/>
      <c r="C33" s="79"/>
      <c r="D33" s="76"/>
      <c r="E33" s="76"/>
      <c r="F33" s="76"/>
      <c r="G33" s="76"/>
      <c r="H33" s="77"/>
      <c r="I33" s="56"/>
      <c r="J33" s="115"/>
      <c r="K33" s="115"/>
    </row>
    <row r="34" spans="1:11" ht="12.75">
      <c r="A34" s="56"/>
      <c r="B34" s="75" t="s">
        <v>49</v>
      </c>
      <c r="C34" s="112" t="s">
        <v>4</v>
      </c>
      <c r="D34" s="84">
        <f>SUM(D35:D36)</f>
        <v>272</v>
      </c>
      <c r="E34" s="84">
        <f>SUM(E35:E36)</f>
        <v>371533</v>
      </c>
      <c r="F34" s="84"/>
      <c r="G34" s="84">
        <f>SUM(G35:G36)</f>
        <v>216</v>
      </c>
      <c r="H34" s="85">
        <f>SUM(H35:H36)</f>
        <v>187964</v>
      </c>
      <c r="I34" s="56"/>
      <c r="J34" s="115"/>
      <c r="K34" s="115"/>
    </row>
    <row r="35" spans="1:11" ht="12.75">
      <c r="A35" s="56"/>
      <c r="B35" s="78"/>
      <c r="C35" s="72" t="s">
        <v>12</v>
      </c>
      <c r="D35" s="73">
        <v>144</v>
      </c>
      <c r="E35" s="73">
        <v>248471</v>
      </c>
      <c r="F35" s="73"/>
      <c r="G35" s="73">
        <v>115</v>
      </c>
      <c r="H35" s="74">
        <v>117527</v>
      </c>
      <c r="I35" s="56"/>
      <c r="J35" s="115"/>
      <c r="K35" s="115"/>
    </row>
    <row r="36" spans="1:11" ht="12.75">
      <c r="A36" s="56"/>
      <c r="B36" s="78"/>
      <c r="C36" s="72" t="s">
        <v>18</v>
      </c>
      <c r="D36" s="73">
        <v>128</v>
      </c>
      <c r="E36" s="73">
        <v>123062</v>
      </c>
      <c r="F36" s="73"/>
      <c r="G36" s="73">
        <v>101</v>
      </c>
      <c r="H36" s="74">
        <v>70437</v>
      </c>
      <c r="I36" s="56"/>
      <c r="J36" s="115"/>
      <c r="K36" s="115"/>
    </row>
    <row r="37" spans="1:11" ht="12.75">
      <c r="A37" s="56"/>
      <c r="B37" s="78"/>
      <c r="C37" s="79"/>
      <c r="D37" s="73"/>
      <c r="E37" s="73"/>
      <c r="F37" s="73"/>
      <c r="G37" s="73"/>
      <c r="H37" s="74"/>
      <c r="I37" s="56"/>
      <c r="J37" s="115"/>
      <c r="K37" s="115"/>
    </row>
    <row r="38" spans="1:11" ht="12.75">
      <c r="A38" s="56"/>
      <c r="B38" s="75" t="s">
        <v>22</v>
      </c>
      <c r="C38" s="112" t="s">
        <v>4</v>
      </c>
      <c r="D38" s="84">
        <f>SUM(D39:D40)</f>
        <v>657</v>
      </c>
      <c r="E38" s="84">
        <f>SUM(E39:E40)</f>
        <v>474782</v>
      </c>
      <c r="G38" s="84">
        <f>SUM(G39:G40)</f>
        <v>577</v>
      </c>
      <c r="H38" s="85">
        <f>SUM(H39:H40)</f>
        <v>262535</v>
      </c>
      <c r="I38" s="56"/>
      <c r="J38" s="115"/>
      <c r="K38" s="115"/>
    </row>
    <row r="39" spans="1:11" ht="12.75">
      <c r="A39" s="56"/>
      <c r="B39" s="78"/>
      <c r="C39" s="72" t="s">
        <v>16</v>
      </c>
      <c r="D39" s="73">
        <v>409</v>
      </c>
      <c r="E39" s="73">
        <v>294482</v>
      </c>
      <c r="F39" s="73"/>
      <c r="G39" s="73">
        <v>371</v>
      </c>
      <c r="H39" s="74">
        <v>166089</v>
      </c>
      <c r="I39" s="56"/>
      <c r="J39" s="115"/>
      <c r="K39" s="115"/>
    </row>
    <row r="40" spans="1:11" ht="12.75">
      <c r="A40" s="56"/>
      <c r="B40" s="78"/>
      <c r="C40" s="72" t="s">
        <v>17</v>
      </c>
      <c r="D40" s="73">
        <v>248</v>
      </c>
      <c r="E40" s="73">
        <v>180300</v>
      </c>
      <c r="F40" s="73"/>
      <c r="G40" s="73">
        <v>206</v>
      </c>
      <c r="H40" s="74">
        <v>96446</v>
      </c>
      <c r="I40" s="56"/>
      <c r="J40" s="115"/>
      <c r="K40" s="115"/>
    </row>
    <row r="41" spans="1:11" ht="12.75">
      <c r="A41" s="56"/>
      <c r="B41" s="78"/>
      <c r="C41" s="72"/>
      <c r="D41" s="73"/>
      <c r="E41" s="73"/>
      <c r="F41" s="73"/>
      <c r="G41" s="73"/>
      <c r="H41" s="74"/>
      <c r="I41" s="56"/>
      <c r="J41" s="115"/>
      <c r="K41" s="115"/>
    </row>
    <row r="42" spans="1:11" ht="12.75">
      <c r="A42" s="56"/>
      <c r="B42" s="75" t="s">
        <v>47</v>
      </c>
      <c r="C42" s="72" t="s">
        <v>21</v>
      </c>
      <c r="D42" s="109">
        <v>12</v>
      </c>
      <c r="E42" s="109">
        <v>26653</v>
      </c>
      <c r="F42" s="109"/>
      <c r="G42" s="109">
        <v>12</v>
      </c>
      <c r="H42" s="110">
        <v>19955</v>
      </c>
      <c r="I42" s="56"/>
      <c r="J42" s="115"/>
      <c r="K42" s="115"/>
    </row>
    <row r="43" spans="1:11" ht="12.75">
      <c r="A43" s="56"/>
      <c r="B43" s="57"/>
      <c r="C43" s="58"/>
      <c r="D43" s="95"/>
      <c r="E43" s="95"/>
      <c r="F43" s="95"/>
      <c r="G43" s="95"/>
      <c r="H43" s="96"/>
      <c r="I43" s="60"/>
      <c r="K43" s="113"/>
    </row>
    <row r="44" spans="1:9" ht="12.75">
      <c r="A44" s="56"/>
      <c r="B44" s="75" t="s">
        <v>23</v>
      </c>
      <c r="C44" s="62"/>
      <c r="D44" s="84">
        <f>D38+D42+D34+D30+D18+D16+D7+D11+D9+D26</f>
        <v>10127</v>
      </c>
      <c r="E44" s="84">
        <f>E38+E42+E34+E30+E18+E16+E7+E11+E9+E26</f>
        <v>10586802</v>
      </c>
      <c r="F44" s="84"/>
      <c r="G44" s="84">
        <f>G38+G42+G34+G30+G18+G16+G7+G11+G9+G26</f>
        <v>7299</v>
      </c>
      <c r="H44" s="85">
        <f>H38+H42+H34+H30+H18+H16+H7+H11+H9+H26</f>
        <v>4358293</v>
      </c>
      <c r="I44" s="56"/>
    </row>
    <row r="45" spans="1:11" ht="12.75">
      <c r="A45" s="56"/>
      <c r="B45" s="86" t="s">
        <v>24</v>
      </c>
      <c r="C45" s="62"/>
      <c r="D45" s="84"/>
      <c r="E45" s="84">
        <f>E44*K45</f>
        <v>197170400.20433998</v>
      </c>
      <c r="F45" s="84"/>
      <c r="G45" s="84"/>
      <c r="H45" s="85">
        <f>H44*K45</f>
        <v>81169589.74181</v>
      </c>
      <c r="I45" s="56"/>
      <c r="J45" s="158" t="s">
        <v>57</v>
      </c>
      <c r="K45" s="159">
        <v>18.62417</v>
      </c>
    </row>
    <row r="46" spans="2:9" ht="12.75">
      <c r="B46" s="68"/>
      <c r="C46" s="69"/>
      <c r="D46" s="97"/>
      <c r="E46" s="97"/>
      <c r="F46" s="97"/>
      <c r="G46" s="97"/>
      <c r="H46" s="98"/>
      <c r="I46" s="56"/>
    </row>
    <row r="47" spans="2:8" ht="12.75">
      <c r="B47" s="138"/>
      <c r="C47" s="135"/>
      <c r="D47" s="135"/>
      <c r="E47" s="135"/>
      <c r="F47" s="135"/>
      <c r="G47" s="135"/>
      <c r="H47" s="135"/>
    </row>
    <row r="48" ht="12.75">
      <c r="B48" s="135"/>
    </row>
    <row r="49" ht="12.75">
      <c r="B49" s="135"/>
    </row>
    <row r="50" spans="2:3" ht="12.75">
      <c r="B50" s="138"/>
      <c r="C50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30 de junio de 2007,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56" t="s">
        <v>50</v>
      </c>
      <c r="E5" s="157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51">
        <v>1</v>
      </c>
      <c r="E8" s="152">
        <v>386</v>
      </c>
      <c r="F8" s="118"/>
    </row>
    <row r="9" spans="1:6" ht="12.75">
      <c r="A9" s="56"/>
      <c r="B9" s="78"/>
      <c r="C9" s="137"/>
      <c r="D9" s="145"/>
      <c r="E9" s="146"/>
      <c r="F9" s="56"/>
    </row>
    <row r="10" spans="1:6" ht="12.75">
      <c r="A10" s="56"/>
      <c r="B10" s="130" t="s">
        <v>45</v>
      </c>
      <c r="C10" s="131" t="s">
        <v>5</v>
      </c>
      <c r="D10" s="145">
        <v>17</v>
      </c>
      <c r="E10" s="146">
        <v>1844</v>
      </c>
      <c r="F10" s="118"/>
    </row>
    <row r="11" spans="1:6" ht="12.75">
      <c r="A11" s="56"/>
      <c r="B11" s="122"/>
      <c r="C11" s="131"/>
      <c r="D11" s="147"/>
      <c r="E11" s="148"/>
      <c r="F11" s="56"/>
    </row>
    <row r="12" spans="1:6" ht="12.75">
      <c r="A12" s="56"/>
      <c r="B12" s="123" t="s">
        <v>47</v>
      </c>
      <c r="C12" s="132" t="s">
        <v>14</v>
      </c>
      <c r="D12" s="149">
        <v>3</v>
      </c>
      <c r="E12" s="150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56487.10761</v>
      </c>
      <c r="F15" s="56"/>
      <c r="G15" s="119" t="str">
        <f>'A RESERVAS 528'!$J$45</f>
        <v>U.F. al 30.06.2007 $</v>
      </c>
      <c r="H15" s="100">
        <f>'A RESERVAS 528'!$K$45</f>
        <v>18.62417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junio de 2007,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7307</v>
      </c>
      <c r="D9" s="40">
        <v>5900094</v>
      </c>
      <c r="E9" s="40">
        <v>221484</v>
      </c>
      <c r="F9" s="30"/>
      <c r="G9" s="30">
        <v>231</v>
      </c>
      <c r="H9" s="30">
        <v>20073</v>
      </c>
      <c r="I9" s="30"/>
      <c r="J9" s="30">
        <v>1757</v>
      </c>
      <c r="K9" s="30">
        <v>323879</v>
      </c>
      <c r="L9" s="31">
        <v>83213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54</v>
      </c>
      <c r="B11" s="107" t="s">
        <v>4</v>
      </c>
      <c r="C11" s="30">
        <f>SUM(C12:C13)</f>
        <v>2210</v>
      </c>
      <c r="D11" s="30">
        <f>SUM(D12:D13)</f>
        <v>2503032</v>
      </c>
      <c r="E11" s="30">
        <f>SUM(E12:E13)</f>
        <v>0</v>
      </c>
      <c r="F11" s="30"/>
      <c r="G11" s="30">
        <f>SUM(G12:G13)</f>
        <v>36</v>
      </c>
      <c r="H11" s="30">
        <f>SUM(H12:H13)</f>
        <v>20041</v>
      </c>
      <c r="I11" s="30"/>
      <c r="J11" s="30">
        <f>SUM(J12:J13)</f>
        <v>36</v>
      </c>
      <c r="K11" s="30">
        <f>SUM(K12:K13)</f>
        <v>1640</v>
      </c>
      <c r="L11" s="31">
        <f>SUM(L12:L13)</f>
        <v>0</v>
      </c>
    </row>
    <row r="12" spans="1:12" ht="12.75">
      <c r="A12" s="32"/>
      <c r="B12" s="29" t="s">
        <v>12</v>
      </c>
      <c r="C12" s="33">
        <v>2210</v>
      </c>
      <c r="D12" s="33">
        <v>2503032</v>
      </c>
      <c r="E12" s="33">
        <v>0</v>
      </c>
      <c r="F12" s="33"/>
      <c r="G12" s="33">
        <v>35</v>
      </c>
      <c r="H12" s="33">
        <v>19758</v>
      </c>
      <c r="I12" s="33"/>
      <c r="J12" s="33">
        <v>36</v>
      </c>
      <c r="K12" s="33">
        <v>1640</v>
      </c>
      <c r="L12" s="35">
        <v>0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283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117</v>
      </c>
      <c r="D15" s="30">
        <f>SUM(D16:D18)</f>
        <v>9874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6</v>
      </c>
      <c r="K15" s="30">
        <f>SUM(K16:K18)</f>
        <v>2191</v>
      </c>
      <c r="L15" s="31">
        <f>SUM(L16:L18)</f>
        <v>0</v>
      </c>
    </row>
    <row r="16" spans="1:12" ht="12.75">
      <c r="A16" s="32"/>
      <c r="B16" s="29" t="s">
        <v>34</v>
      </c>
      <c r="C16" s="33">
        <v>4</v>
      </c>
      <c r="D16" s="33">
        <v>0</v>
      </c>
      <c r="E16" s="33">
        <v>0</v>
      </c>
      <c r="F16" s="33"/>
      <c r="G16" s="33">
        <v>0</v>
      </c>
      <c r="H16" s="33">
        <v>0</v>
      </c>
      <c r="I16" s="33"/>
      <c r="J16" s="33">
        <v>1</v>
      </c>
      <c r="K16" s="33">
        <v>712</v>
      </c>
      <c r="L16" s="35">
        <v>0</v>
      </c>
    </row>
    <row r="17" spans="1:12" ht="12.75">
      <c r="A17" s="32"/>
      <c r="B17" s="29" t="s">
        <v>15</v>
      </c>
      <c r="C17" s="33">
        <v>44</v>
      </c>
      <c r="D17" s="33">
        <v>1454</v>
      </c>
      <c r="E17" s="33">
        <v>0</v>
      </c>
      <c r="F17" s="33"/>
      <c r="G17" s="33">
        <v>0</v>
      </c>
      <c r="H17" s="33">
        <v>0</v>
      </c>
      <c r="I17" s="33"/>
      <c r="J17" s="33">
        <v>1</v>
      </c>
      <c r="K17" s="33">
        <v>676</v>
      </c>
      <c r="L17" s="35">
        <v>0</v>
      </c>
    </row>
    <row r="18" spans="1:12" ht="12.75">
      <c r="A18" s="32"/>
      <c r="B18" s="29" t="s">
        <v>5</v>
      </c>
      <c r="C18" s="33">
        <v>69</v>
      </c>
      <c r="D18" s="33">
        <v>8420</v>
      </c>
      <c r="E18" s="33">
        <v>0</v>
      </c>
      <c r="F18" s="33"/>
      <c r="G18" s="33">
        <v>3</v>
      </c>
      <c r="H18" s="33">
        <v>113</v>
      </c>
      <c r="I18" s="33"/>
      <c r="J18" s="33">
        <v>4</v>
      </c>
      <c r="K18" s="33">
        <v>803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41">
        <v>609</v>
      </c>
      <c r="D20" s="40">
        <v>411804</v>
      </c>
      <c r="E20" s="40">
        <v>22489</v>
      </c>
      <c r="F20" s="40"/>
      <c r="G20" s="40">
        <v>9</v>
      </c>
      <c r="H20" s="40">
        <v>501</v>
      </c>
      <c r="I20" s="40"/>
      <c r="J20" s="43">
        <f>51+1</f>
        <v>52</v>
      </c>
      <c r="K20" s="40">
        <f>6396+874</f>
        <v>7270</v>
      </c>
      <c r="L20" s="42">
        <v>7112</v>
      </c>
    </row>
    <row r="21" spans="1:12" ht="12.75">
      <c r="A21" s="28"/>
      <c r="B21" s="29"/>
      <c r="C21" s="141"/>
      <c r="D21" s="40"/>
      <c r="E21" s="40"/>
      <c r="F21" s="40"/>
      <c r="G21" s="40"/>
      <c r="H21" s="40"/>
      <c r="I21" s="40"/>
      <c r="J21" s="43"/>
      <c r="K21" s="40"/>
      <c r="L21" s="42"/>
    </row>
    <row r="22" spans="1:12" ht="12.75">
      <c r="A22" s="28" t="s">
        <v>45</v>
      </c>
      <c r="B22" s="107" t="s">
        <v>4</v>
      </c>
      <c r="C22" s="30">
        <f>SUM(C23:C28)</f>
        <v>5759</v>
      </c>
      <c r="D22" s="30">
        <f>SUM(D23:D28)</f>
        <v>5507894</v>
      </c>
      <c r="E22" s="30">
        <f>SUM(E23:E28)</f>
        <v>217031</v>
      </c>
      <c r="F22" s="30"/>
      <c r="G22" s="30">
        <f>SUM(G23:G28)</f>
        <v>83</v>
      </c>
      <c r="H22" s="30">
        <f>SUM(H23:H28)</f>
        <v>13209</v>
      </c>
      <c r="I22" s="30"/>
      <c r="J22" s="30">
        <f>SUM(J23:J28)</f>
        <v>730</v>
      </c>
      <c r="K22" s="30">
        <f>SUM(K23:K28)</f>
        <v>147499</v>
      </c>
      <c r="L22" s="31">
        <f>SUM(L23:L28)</f>
        <v>141664</v>
      </c>
    </row>
    <row r="23" spans="1:12" ht="12.75">
      <c r="A23" s="32"/>
      <c r="B23" s="36" t="s">
        <v>34</v>
      </c>
      <c r="C23" s="33">
        <v>981</v>
      </c>
      <c r="D23" s="33">
        <v>1023004</v>
      </c>
      <c r="E23" s="33">
        <v>48249</v>
      </c>
      <c r="F23" s="33"/>
      <c r="G23" s="33">
        <v>1</v>
      </c>
      <c r="H23" s="33">
        <v>195</v>
      </c>
      <c r="I23" s="33"/>
      <c r="J23" s="33">
        <v>37</v>
      </c>
      <c r="K23" s="33">
        <v>17983</v>
      </c>
      <c r="L23" s="35">
        <v>29268</v>
      </c>
    </row>
    <row r="24" spans="1:12" ht="12.75">
      <c r="A24" s="32"/>
      <c r="B24" s="29" t="s">
        <v>12</v>
      </c>
      <c r="C24" s="33">
        <v>1963</v>
      </c>
      <c r="D24" s="33">
        <v>1815495</v>
      </c>
      <c r="E24" s="33">
        <v>108167</v>
      </c>
      <c r="F24" s="33"/>
      <c r="G24" s="33">
        <v>14</v>
      </c>
      <c r="H24" s="33">
        <v>1607</v>
      </c>
      <c r="I24" s="33"/>
      <c r="J24" s="33">
        <v>99</v>
      </c>
      <c r="K24" s="33">
        <v>30482</v>
      </c>
      <c r="L24" s="35">
        <v>61906</v>
      </c>
    </row>
    <row r="25" spans="1:12" ht="12.75">
      <c r="A25" s="32"/>
      <c r="B25" s="29" t="s">
        <v>20</v>
      </c>
      <c r="C25" s="33">
        <v>26</v>
      </c>
      <c r="D25" s="33">
        <v>31717</v>
      </c>
      <c r="E25" s="33">
        <v>0</v>
      </c>
      <c r="F25" s="33"/>
      <c r="G25" s="33">
        <v>0</v>
      </c>
      <c r="H25" s="33">
        <v>0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17</v>
      </c>
      <c r="C26" s="33">
        <v>308</v>
      </c>
      <c r="D26" s="33">
        <v>318177</v>
      </c>
      <c r="E26" s="33">
        <v>0</v>
      </c>
      <c r="F26" s="33"/>
      <c r="G26" s="33">
        <v>5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36" t="s">
        <v>11</v>
      </c>
      <c r="C27" s="33">
        <v>218</v>
      </c>
      <c r="D27" s="34">
        <v>155395</v>
      </c>
      <c r="E27" s="34">
        <v>0</v>
      </c>
      <c r="F27" s="34"/>
      <c r="G27" s="34">
        <v>30</v>
      </c>
      <c r="H27" s="34">
        <v>7435</v>
      </c>
      <c r="I27" s="34"/>
      <c r="J27" s="34">
        <v>47</v>
      </c>
      <c r="K27" s="34">
        <v>4939</v>
      </c>
      <c r="L27" s="35">
        <v>0</v>
      </c>
    </row>
    <row r="28" spans="1:12" ht="12.75">
      <c r="A28" s="32"/>
      <c r="B28" s="29" t="s">
        <v>5</v>
      </c>
      <c r="C28" s="33">
        <v>2263</v>
      </c>
      <c r="D28" s="34">
        <v>2164106</v>
      </c>
      <c r="E28" s="34">
        <v>60615</v>
      </c>
      <c r="F28" s="34"/>
      <c r="G28" s="34">
        <v>33</v>
      </c>
      <c r="H28" s="34">
        <v>3972</v>
      </c>
      <c r="I28" s="34"/>
      <c r="J28" s="34">
        <v>547</v>
      </c>
      <c r="K28" s="34">
        <v>94095</v>
      </c>
      <c r="L28" s="35">
        <v>50490</v>
      </c>
    </row>
    <row r="29" spans="1:12" ht="12.75">
      <c r="A29" s="41"/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46</v>
      </c>
      <c r="B30" s="29" t="s">
        <v>43</v>
      </c>
      <c r="C30" s="141">
        <f>1+1</f>
        <v>2</v>
      </c>
      <c r="D30" s="40">
        <f>276+1321</f>
        <v>1597</v>
      </c>
      <c r="E30" s="40">
        <v>0</v>
      </c>
      <c r="F30" s="40"/>
      <c r="G30" s="40">
        <f>6+5</f>
        <v>11</v>
      </c>
      <c r="H30" s="40">
        <f>41+0</f>
        <v>41</v>
      </c>
      <c r="I30" s="40"/>
      <c r="J30" s="43">
        <v>1</v>
      </c>
      <c r="K30" s="40">
        <v>230</v>
      </c>
      <c r="L30" s="42">
        <v>0</v>
      </c>
    </row>
    <row r="31" spans="1:12" ht="12.75">
      <c r="A31" s="32"/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2"/>
    </row>
    <row r="32" spans="1:12" ht="12.75">
      <c r="A32" s="28" t="s">
        <v>49</v>
      </c>
      <c r="B32" s="29" t="s">
        <v>15</v>
      </c>
      <c r="C32" s="40">
        <v>1242</v>
      </c>
      <c r="D32" s="40">
        <v>2322966</v>
      </c>
      <c r="E32" s="40">
        <v>65144</v>
      </c>
      <c r="F32" s="40"/>
      <c r="G32" s="40">
        <v>10</v>
      </c>
      <c r="H32" s="40">
        <v>185</v>
      </c>
      <c r="I32" s="40"/>
      <c r="J32" s="40">
        <v>20</v>
      </c>
      <c r="K32" s="40">
        <v>18257</v>
      </c>
      <c r="L32" s="42">
        <v>36564</v>
      </c>
    </row>
    <row r="33" spans="1:12" ht="12.75">
      <c r="A33" s="8"/>
      <c r="L33" s="20"/>
    </row>
    <row r="34" spans="1:12" ht="12.75">
      <c r="A34" s="28" t="s">
        <v>44</v>
      </c>
      <c r="B34" s="120" t="s">
        <v>43</v>
      </c>
      <c r="C34" s="40">
        <v>1</v>
      </c>
      <c r="D34" s="40">
        <v>81</v>
      </c>
      <c r="E34" s="40">
        <v>0</v>
      </c>
      <c r="F34" s="40"/>
      <c r="G34" s="40">
        <v>0</v>
      </c>
      <c r="H34" s="40">
        <v>0</v>
      </c>
      <c r="I34" s="40"/>
      <c r="J34" s="43">
        <v>0</v>
      </c>
      <c r="K34" s="40">
        <v>0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40">
        <v>8</v>
      </c>
      <c r="D36" s="40">
        <v>18968</v>
      </c>
      <c r="E36" s="40">
        <v>0</v>
      </c>
      <c r="F36" s="40"/>
      <c r="G36" s="40">
        <v>0</v>
      </c>
      <c r="H36" s="40">
        <v>0</v>
      </c>
      <c r="I36" s="40"/>
      <c r="J36" s="40">
        <v>0</v>
      </c>
      <c r="K36" s="40">
        <v>0</v>
      </c>
      <c r="L36" s="42">
        <v>0</v>
      </c>
    </row>
    <row r="37" spans="1:12" ht="12.75">
      <c r="A37" s="32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5"/>
    </row>
    <row r="38" spans="1:12" ht="12.75">
      <c r="A38" s="28" t="s">
        <v>52</v>
      </c>
      <c r="B38" s="29" t="s">
        <v>34</v>
      </c>
      <c r="C38" s="40">
        <v>551</v>
      </c>
      <c r="D38" s="40">
        <f>706308+5812</f>
        <v>712120</v>
      </c>
      <c r="E38" s="40">
        <v>0</v>
      </c>
      <c r="F38" s="40"/>
      <c r="G38" s="40">
        <v>3</v>
      </c>
      <c r="H38" s="40">
        <v>1437</v>
      </c>
      <c r="I38" s="40"/>
      <c r="J38" s="43">
        <v>2</v>
      </c>
      <c r="K38" s="40">
        <v>438</v>
      </c>
      <c r="L38" s="42">
        <v>0</v>
      </c>
    </row>
    <row r="39" spans="1:13" ht="12.75">
      <c r="A39" s="4"/>
      <c r="B39" s="5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7"/>
    </row>
    <row r="40" spans="1:13" ht="12.75">
      <c r="A40" s="28" t="s">
        <v>23</v>
      </c>
      <c r="B40" s="9"/>
      <c r="C40" s="46">
        <f>C38+C36+C34+C32+C30+C22+C20+C15+C11+C9</f>
        <v>17806</v>
      </c>
      <c r="D40" s="46">
        <f aca="true" t="shared" si="0" ref="D40:L40">D38+D36+D34+D32+D30+D22+D20+D15+D11+D9</f>
        <v>17388430</v>
      </c>
      <c r="E40" s="46">
        <f>E38+E36+E34+E32+E30+E22+E20+E15+E11+E9</f>
        <v>526148</v>
      </c>
      <c r="F40" s="46"/>
      <c r="G40" s="46">
        <f t="shared" si="0"/>
        <v>386</v>
      </c>
      <c r="H40" s="46">
        <f t="shared" si="0"/>
        <v>55600</v>
      </c>
      <c r="I40" s="46"/>
      <c r="J40" s="46">
        <f t="shared" si="0"/>
        <v>2604</v>
      </c>
      <c r="K40" s="46">
        <f t="shared" si="0"/>
        <v>501404</v>
      </c>
      <c r="L40" s="47">
        <f t="shared" si="0"/>
        <v>268553</v>
      </c>
      <c r="M40" s="14"/>
    </row>
    <row r="41" spans="1:15" ht="12.75">
      <c r="A41" s="48" t="s">
        <v>24</v>
      </c>
      <c r="B41" s="9"/>
      <c r="C41" s="46"/>
      <c r="D41" s="46">
        <f>D40*O41</f>
        <v>323845076.3531</v>
      </c>
      <c r="E41" s="46">
        <f>E40*O41</f>
        <v>9799069.79716</v>
      </c>
      <c r="F41" s="46"/>
      <c r="G41" s="46"/>
      <c r="H41" s="46">
        <f>H40*O41</f>
        <v>1035503.852</v>
      </c>
      <c r="I41" s="46"/>
      <c r="J41" s="46"/>
      <c r="K41" s="46">
        <f>K40*O41</f>
        <v>9338233.33468</v>
      </c>
      <c r="L41" s="47">
        <f>L40*O41</f>
        <v>5001576.726009999</v>
      </c>
      <c r="M41" s="14"/>
      <c r="N41" s="119" t="str">
        <f>'A RESERVAS 528'!$J$45</f>
        <v>U.F. al 30.06.2007 $</v>
      </c>
      <c r="O41" s="99">
        <f>'A RESERVAS 528'!$K$45</f>
        <v>18.62417</v>
      </c>
    </row>
    <row r="42" spans="1:13" ht="12.75">
      <c r="A42" s="25"/>
      <c r="B42" s="26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7"/>
    </row>
    <row r="43" spans="1:13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52"/>
    </row>
    <row r="44" spans="1:13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52"/>
    </row>
    <row r="45" spans="1:13" ht="12.75">
      <c r="A45" s="138"/>
      <c r="B45" s="139"/>
      <c r="C45" s="139"/>
      <c r="D45" s="139"/>
      <c r="E45" s="139"/>
      <c r="F45" s="139"/>
      <c r="G45" s="139"/>
      <c r="H45" s="140"/>
      <c r="I45" s="140"/>
      <c r="J45" s="140"/>
      <c r="K45" s="140"/>
      <c r="L45" s="140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2006-11-28T15:15:28Z</cp:lastPrinted>
  <dcterms:created xsi:type="dcterms:W3CDTF">1998-11-27T16:36:44Z</dcterms:created>
  <dcterms:modified xsi:type="dcterms:W3CDTF">2007-09-04T19:22:52Z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