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9570" windowHeight="5475" activeTab="0"/>
  </bookViews>
  <sheets>
    <sheet name="Vida" sheetId="1" r:id="rId1"/>
    <sheet name="Mutuales" sheetId="2" r:id="rId2"/>
  </sheets>
  <definedNames>
    <definedName name="_xlnm.Print_Area" localSheetId="1">'Mutuales'!$A$1:$K$22</definedName>
    <definedName name="_xlnm.Print_Area" localSheetId="0">'Vida'!$A$2:$M$45</definedName>
  </definedNames>
  <calcPr fullCalcOnLoad="1"/>
</workbook>
</file>

<file path=xl/sharedStrings.xml><?xml version="1.0" encoding="utf-8"?>
<sst xmlns="http://schemas.openxmlformats.org/spreadsheetml/2006/main" count="114" uniqueCount="88">
  <si>
    <t>CUMPLIMIENTO DE NORMAS</t>
  </si>
  <si>
    <t>SOCIEDAD</t>
  </si>
  <si>
    <t>PATRIMONIO</t>
  </si>
  <si>
    <t>OBLIGACION DE</t>
  </si>
  <si>
    <t>INVER.REPRES.</t>
  </si>
  <si>
    <t>SUPERAV.(DEF) DE</t>
  </si>
  <si>
    <t>INVERSIONES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</si>
  <si>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</si>
  <si>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</si>
  <si>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</si>
  <si>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</si>
  <si>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</si>
  <si>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</si>
  <si>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</si>
  <si>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</si>
  <si>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ENDEUDAMIENTO</t>
  </si>
  <si>
    <t>Caja Reaseguradora</t>
  </si>
  <si>
    <t>Chilena Consolidada</t>
  </si>
  <si>
    <t>Consorcio Nacional</t>
  </si>
  <si>
    <t>Cruz del Sur</t>
  </si>
  <si>
    <t>Interamericana</t>
  </si>
  <si>
    <t>Renta Nacional</t>
  </si>
  <si>
    <t xml:space="preserve">Vida Corp  </t>
  </si>
  <si>
    <t>PAT. RIESGO</t>
  </si>
  <si>
    <t>RES. PREVIS.</t>
  </si>
  <si>
    <t>RES. NO PREVIS.</t>
  </si>
  <si>
    <t>RES. ADIC.</t>
  </si>
  <si>
    <t>INVERSIONES NO</t>
  </si>
  <si>
    <t>Ohio National</t>
  </si>
  <si>
    <t xml:space="preserve">Huelén </t>
  </si>
  <si>
    <t>Banchile</t>
  </si>
  <si>
    <t xml:space="preserve">  </t>
  </si>
  <si>
    <t>CN Life</t>
  </si>
  <si>
    <t xml:space="preserve">Euroamérica </t>
  </si>
  <si>
    <t>Bci</t>
  </si>
  <si>
    <t xml:space="preserve">ING </t>
  </si>
  <si>
    <t>Principal</t>
  </si>
  <si>
    <t xml:space="preserve">Cardif   </t>
  </si>
  <si>
    <t>Penta</t>
  </si>
  <si>
    <t>Bice</t>
  </si>
  <si>
    <t xml:space="preserve">Mapfre  </t>
  </si>
  <si>
    <t>MUTUALIDADES</t>
  </si>
  <si>
    <t>VENTAS INSTITUCIONALES EXCLUSIVAMENTE</t>
  </si>
  <si>
    <t>OBLIGACION</t>
  </si>
  <si>
    <t>SUPERAVIT (DEF)</t>
  </si>
  <si>
    <t>REPRESENT.</t>
  </si>
  <si>
    <t>DE PATRIMONIO</t>
  </si>
  <si>
    <t>VENTAS INSTITUCIONALES Y NO INSTITUCIONALES SIMULTANEAMENTE</t>
  </si>
  <si>
    <t xml:space="preserve">OBLIGACION DE </t>
  </si>
  <si>
    <t xml:space="preserve">INVERSIONES </t>
  </si>
  <si>
    <t>SUPERAVIT (DEFICIT)</t>
  </si>
  <si>
    <t>TOTALES</t>
  </si>
  <si>
    <t>Y  PATRIMONIO</t>
  </si>
  <si>
    <t>VENTAS NO INST.</t>
  </si>
  <si>
    <t>VENTAS INST.</t>
  </si>
  <si>
    <t>Y PATRIMONIO</t>
  </si>
  <si>
    <t>MUTUALIDAD DE CARABINEROS</t>
  </si>
  <si>
    <t>MUTUALIDAD DEL EJERCITO Y AVIACION</t>
  </si>
  <si>
    <t>MUTUAL DE SEGUROS</t>
  </si>
  <si>
    <t xml:space="preserve">CLC </t>
  </si>
  <si>
    <t>Santander</t>
  </si>
  <si>
    <t>COMPAÑIAS DE SEGUROS DEL SEGUNDO GRUPO</t>
  </si>
  <si>
    <t>Compañías de Seguros de Vida</t>
  </si>
  <si>
    <t>Compañías de Reaseguros de Vida</t>
  </si>
  <si>
    <t>TOTAL CIAS. DE SEGUROS DE VIDA</t>
  </si>
  <si>
    <t>TOTAL CIAS. DE REASEGUROS DE VIDA</t>
  </si>
  <si>
    <t>TOTAL CIAS. DEL SEGUNDO GRUPO</t>
  </si>
  <si>
    <t>DE INV. REPRES.</t>
  </si>
  <si>
    <t>DE INV. LAS</t>
  </si>
  <si>
    <t>DE INV. EL</t>
  </si>
  <si>
    <t>Y  PAT. RIESGO</t>
  </si>
  <si>
    <t>DE RES. TECNICAS</t>
  </si>
  <si>
    <t xml:space="preserve"> INV. LAS RES. TEC.</t>
  </si>
  <si>
    <t>REPRES. DE RES. TEC.</t>
  </si>
  <si>
    <t>DE RES.TEC.</t>
  </si>
  <si>
    <t>DE RES. TEC.</t>
  </si>
  <si>
    <t>RES. TECNICAS</t>
  </si>
  <si>
    <t>Metlife</t>
  </si>
  <si>
    <t>Security Previsión (1)</t>
  </si>
  <si>
    <t>(1)</t>
  </si>
  <si>
    <t>Con fecha 30 de junio de 2007, la compañía Security Rentas Seguros de Vida S.A. se ha fusionado con la compañía Seguros Vida Security Previsión S.A.</t>
  </si>
  <si>
    <t>(al 30 de septiembre de 2007, montos expresados en miles de pesos)</t>
  </si>
  <si>
    <t>1,17</t>
  </si>
  <si>
    <t>0,01</t>
  </si>
  <si>
    <t xml:space="preserve">ABN Amro </t>
  </si>
  <si>
    <t xml:space="preserve">Ace </t>
  </si>
  <si>
    <t>BBVA</t>
  </si>
  <si>
    <t xml:space="preserve">Cigna   </t>
  </si>
</sst>
</file>

<file path=xl/styles.xml><?xml version="1.0" encoding="utf-8"?>
<styleSheet xmlns="http://schemas.openxmlformats.org/spreadsheetml/2006/main">
  <numFmts count="7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&quot;Ch$&quot;#,##0_);\(&quot;Ch$&quot;#,##0\)"/>
    <numFmt numFmtId="195" formatCode="&quot;Ch$&quot;#,##0_);[Red]\(&quot;Ch$&quot;#,##0\)"/>
    <numFmt numFmtId="196" formatCode="&quot;Ch$&quot;#,##0.00_);\(&quot;Ch$&quot;#,##0.00\)"/>
    <numFmt numFmtId="197" formatCode="&quot;Ch$&quot;#,##0.00_);[Red]\(&quot;Ch$&quot;#,##0.00\)"/>
    <numFmt numFmtId="198" formatCode="_(&quot;Ch$&quot;* #,##0_);_(&quot;Ch$&quot;* \(#,##0\);_(&quot;Ch$&quot;* &quot;-&quot;_);_(@_)"/>
    <numFmt numFmtId="199" formatCode="_(&quot;Ch$&quot;* #,##0.00_);_(&quot;Ch$&quot;* \(#,##0.00\);_(&quot;Ch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#,##0\ &quot;$&quot;_);\(#,##0\ &quot;$&quot;\)"/>
    <numFmt numFmtId="209" formatCode="#,##0\ &quot;$&quot;_);[Red]\(#,##0\ &quot;$&quot;\)"/>
    <numFmt numFmtId="210" formatCode="#,##0.00\ &quot;$&quot;_);\(#,##0.00\ &quot;$&quot;\)"/>
    <numFmt numFmtId="211" formatCode="#,##0.00\ &quot;$&quot;_);[Red]\(#,##0.00\ &quot;$&quot;\)"/>
    <numFmt numFmtId="212" formatCode="_ * #,##0_)\ &quot;$&quot;_ ;_ * \(#,##0\)\ &quot;$&quot;_ ;_ * &quot;-&quot;_)\ &quot;$&quot;_ ;_ @_ "/>
    <numFmt numFmtId="213" formatCode="_ * #,##0_)\ _$_ ;_ * \(#,##0\)\ _$_ ;_ * &quot;-&quot;_)\ _$_ ;_ @_ "/>
    <numFmt numFmtId="214" formatCode="_ * #,##0.00_)\ &quot;$&quot;_ ;_ * \(#,##0.00\)\ &quot;$&quot;_ ;_ * &quot;-&quot;??_)\ &quot;$&quot;_ ;_ @_ "/>
    <numFmt numFmtId="215" formatCode="_ * #,##0.00_)\ _$_ ;_ * \(#,##0.00\)\ _$_ ;_ * &quot;-&quot;??_)\ _$_ ;_ @_ "/>
    <numFmt numFmtId="216" formatCode="#,##0&quot; Pts&quot;;\-#,##0&quot; Pts&quot;"/>
    <numFmt numFmtId="217" formatCode="#,##0&quot; Pts&quot;;[Red]\-#,##0&quot; Pts&quot;"/>
    <numFmt numFmtId="218" formatCode="#,##0.00&quot; Pts&quot;;\-#,##0.00&quot; Pts&quot;"/>
    <numFmt numFmtId="219" formatCode="#,##0.00&quot; Pts&quot;;[Red]\-#,##0.00&quot; Pts&quot;"/>
    <numFmt numFmtId="220" formatCode="#,##0.000"/>
    <numFmt numFmtId="221" formatCode="0.00000000"/>
    <numFmt numFmtId="222" formatCode="0.0000000"/>
    <numFmt numFmtId="223" formatCode="0.000000"/>
    <numFmt numFmtId="224" formatCode="0.00000"/>
    <numFmt numFmtId="225" formatCode="0.0000"/>
    <numFmt numFmtId="226" formatCode="#,##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color indexed="10"/>
      <name val="MS Sans Serif"/>
      <family val="2"/>
    </font>
    <font>
      <sz val="9"/>
      <name val="MS Sans Serif"/>
      <family val="0"/>
    </font>
    <font>
      <u val="single"/>
      <sz val="8"/>
      <color indexed="12"/>
      <name val="MS Sans Serif"/>
      <family val="0"/>
    </font>
    <font>
      <u val="single"/>
      <sz val="8"/>
      <color indexed="36"/>
      <name val="MS Sans Serif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4" fillId="0" borderId="0" xfId="0" applyNumberFormat="1" applyFont="1" applyBorder="1" applyAlignment="1" quotePrefix="1">
      <alignment horizontal="center"/>
    </xf>
    <xf numFmtId="3" fontId="4" fillId="0" borderId="2" xfId="0" applyNumberFormat="1" applyFont="1" applyBorder="1" applyAlignment="1">
      <alignment horizontal="left"/>
    </xf>
    <xf numFmtId="3" fontId="0" fillId="0" borderId="0" xfId="0" applyNumberFormat="1" applyFont="1" applyAlignment="1" quotePrefix="1">
      <alignment horizontal="left"/>
    </xf>
    <xf numFmtId="3" fontId="4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ill="1" applyAlignment="1">
      <alignment horizontal="right"/>
    </xf>
    <xf numFmtId="3" fontId="4" fillId="0" borderId="1" xfId="0" applyNumberFormat="1" applyFont="1" applyBorder="1" applyAlignment="1" quotePrefix="1">
      <alignment horizontal="center"/>
    </xf>
    <xf numFmtId="3" fontId="0" fillId="0" borderId="0" xfId="0" applyNumberForma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left"/>
    </xf>
    <xf numFmtId="3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4" fillId="0" borderId="3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2" xfId="0" applyNumberFormat="1" applyFont="1" applyBorder="1" applyAlignment="1" quotePrefix="1">
      <alignment horizontal="center"/>
    </xf>
    <xf numFmtId="2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 quotePrefix="1">
      <alignment horizontal="left"/>
    </xf>
    <xf numFmtId="0" fontId="1" fillId="0" borderId="0" xfId="0" applyFont="1" applyAlignment="1">
      <alignment/>
    </xf>
    <xf numFmtId="3" fontId="6" fillId="0" borderId="0" xfId="0" applyNumberFormat="1" applyFont="1" applyAlignment="1">
      <alignment horizontal="justify" vertical="top" wrapText="1"/>
    </xf>
    <xf numFmtId="3" fontId="4" fillId="0" borderId="0" xfId="0" applyNumberFormat="1" applyFont="1" applyFill="1" applyBorder="1" applyAlignment="1" quotePrefix="1">
      <alignment horizontal="left"/>
    </xf>
    <xf numFmtId="4" fontId="0" fillId="0" borderId="0" xfId="0" applyNumberForma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0" fontId="4" fillId="0" borderId="0" xfId="0" applyFont="1" applyAlignment="1">
      <alignment horizontal="right"/>
    </xf>
    <xf numFmtId="3" fontId="0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0" fillId="0" borderId="4" xfId="0" applyNumberFormat="1" applyFont="1" applyFill="1" applyBorder="1" applyAlignment="1">
      <alignment horizontal="left"/>
    </xf>
    <xf numFmtId="3" fontId="0" fillId="0" borderId="4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0" xfId="0" applyNumberFormat="1" applyFill="1" applyAlignment="1" quotePrefix="1">
      <alignment horizontal="right"/>
    </xf>
    <xf numFmtId="3" fontId="4" fillId="0" borderId="3" xfId="0" applyNumberFormat="1" applyFont="1" applyBorder="1" applyAlignment="1" quotePrefix="1">
      <alignment horizontal="center"/>
    </xf>
    <xf numFmtId="3" fontId="4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2:O65"/>
  <sheetViews>
    <sheetView tabSelected="1" zoomScale="90" zoomScaleNormal="90" workbookViewId="0" topLeftCell="A1">
      <selection activeCell="B13" sqref="B13"/>
    </sheetView>
  </sheetViews>
  <sheetFormatPr defaultColWidth="11.421875" defaultRowHeight="12.75"/>
  <cols>
    <col min="1" max="1" width="4.7109375" style="1" customWidth="1"/>
    <col min="2" max="2" width="31.421875" style="1" customWidth="1"/>
    <col min="3" max="3" width="14.00390625" style="1" customWidth="1"/>
    <col min="4" max="4" width="8.140625" style="1" customWidth="1"/>
    <col min="5" max="5" width="8.57421875" style="1" customWidth="1"/>
    <col min="6" max="6" width="17.00390625" style="1" bestFit="1" customWidth="1"/>
    <col min="7" max="7" width="16.7109375" style="1" bestFit="1" customWidth="1"/>
    <col min="8" max="8" width="18.00390625" style="1" bestFit="1" customWidth="1"/>
    <col min="9" max="9" width="17.7109375" style="1" bestFit="1" customWidth="1"/>
    <col min="10" max="10" width="15.7109375" style="1" customWidth="1"/>
    <col min="11" max="11" width="16.28125" style="1" customWidth="1"/>
    <col min="12" max="12" width="15.140625" style="1" customWidth="1"/>
    <col min="13" max="13" width="14.28125" style="1" customWidth="1"/>
    <col min="14" max="14" width="14.57421875" style="1" bestFit="1" customWidth="1"/>
    <col min="15" max="16384" width="11.421875" style="1" customWidth="1"/>
  </cols>
  <sheetData>
    <row r="2" spans="1:5" ht="12.75">
      <c r="A2" s="27" t="s">
        <v>0</v>
      </c>
      <c r="B2" s="27"/>
      <c r="C2" s="28"/>
      <c r="D2" s="28"/>
      <c r="E2" s="10"/>
    </row>
    <row r="3" spans="1:4" ht="12.75">
      <c r="A3" s="29" t="s">
        <v>61</v>
      </c>
      <c r="B3" s="29"/>
      <c r="C3" s="28"/>
      <c r="D3" s="28"/>
    </row>
    <row r="4" spans="1:13" ht="12.75">
      <c r="A4" s="8" t="s">
        <v>81</v>
      </c>
      <c r="B4" s="29"/>
      <c r="C4" s="28"/>
      <c r="D4" s="28"/>
      <c r="M4" s="5"/>
    </row>
    <row r="5" spans="1:14" ht="13.5" customHeight="1">
      <c r="A5" s="7" t="s">
        <v>1</v>
      </c>
      <c r="B5" s="7"/>
      <c r="C5" s="9" t="s">
        <v>2</v>
      </c>
      <c r="D5" s="74" t="s">
        <v>15</v>
      </c>
      <c r="E5" s="74"/>
      <c r="F5" s="9" t="s">
        <v>3</v>
      </c>
      <c r="G5" s="51" t="s">
        <v>4</v>
      </c>
      <c r="H5" s="51" t="s">
        <v>5</v>
      </c>
      <c r="I5" s="9" t="s">
        <v>27</v>
      </c>
      <c r="J5" s="9" t="s">
        <v>6</v>
      </c>
      <c r="K5" s="9" t="s">
        <v>6</v>
      </c>
      <c r="L5" s="9" t="s">
        <v>6</v>
      </c>
      <c r="M5" s="9" t="s">
        <v>6</v>
      </c>
      <c r="N5" s="10"/>
    </row>
    <row r="6" spans="1:14" ht="12.75">
      <c r="A6" s="2"/>
      <c r="B6" s="2"/>
      <c r="C6" s="6" t="s">
        <v>7</v>
      </c>
      <c r="D6" s="69" t="s">
        <v>8</v>
      </c>
      <c r="E6" s="69" t="s">
        <v>9</v>
      </c>
      <c r="F6" s="6" t="s">
        <v>10</v>
      </c>
      <c r="G6" s="45" t="s">
        <v>11</v>
      </c>
      <c r="H6" s="69" t="s">
        <v>12</v>
      </c>
      <c r="I6" s="69" t="s">
        <v>13</v>
      </c>
      <c r="J6" s="69" t="s">
        <v>24</v>
      </c>
      <c r="K6" s="69" t="s">
        <v>25</v>
      </c>
      <c r="L6" s="70" t="s">
        <v>26</v>
      </c>
      <c r="M6" s="71" t="s">
        <v>23</v>
      </c>
      <c r="N6" s="10"/>
    </row>
    <row r="7" spans="1:13" ht="12.75">
      <c r="A7" s="5"/>
      <c r="B7" s="5"/>
      <c r="C7" s="5"/>
      <c r="D7" s="5"/>
      <c r="E7" s="5"/>
      <c r="F7" s="15" t="s">
        <v>14</v>
      </c>
      <c r="G7" s="15" t="s">
        <v>7</v>
      </c>
      <c r="H7" s="15" t="s">
        <v>14</v>
      </c>
      <c r="I7" s="53"/>
      <c r="J7" s="72"/>
      <c r="K7" s="72"/>
      <c r="L7" s="72"/>
      <c r="M7" s="72"/>
    </row>
    <row r="8" spans="1:13" ht="12.75">
      <c r="A8" s="2"/>
      <c r="B8" s="2"/>
      <c r="C8" s="2"/>
      <c r="D8" s="2"/>
      <c r="E8" s="2"/>
      <c r="F8" s="3"/>
      <c r="G8" s="6"/>
      <c r="H8" s="3"/>
      <c r="I8" s="4"/>
      <c r="J8" s="2"/>
      <c r="K8" s="2"/>
      <c r="L8" s="2"/>
      <c r="M8" s="2"/>
    </row>
    <row r="9" spans="1:13" ht="12.75">
      <c r="A9" s="27" t="s">
        <v>62</v>
      </c>
      <c r="B9" s="2"/>
      <c r="C9" s="2"/>
      <c r="D9" s="2"/>
      <c r="E9" s="2"/>
      <c r="F9" s="3"/>
      <c r="G9" s="12"/>
      <c r="H9" s="11"/>
      <c r="I9" s="4"/>
      <c r="J9" s="2"/>
      <c r="K9" s="2"/>
      <c r="L9" s="2"/>
      <c r="M9" s="2"/>
    </row>
    <row r="10" spans="1:13" s="12" customFormat="1" ht="12.75">
      <c r="A10" s="11">
        <v>1</v>
      </c>
      <c r="B10" s="13" t="s">
        <v>84</v>
      </c>
      <c r="C10" s="12">
        <v>1726105</v>
      </c>
      <c r="D10" s="14">
        <v>0.24</v>
      </c>
      <c r="E10" s="14">
        <v>0.17</v>
      </c>
      <c r="F10" s="12">
        <v>1870562</v>
      </c>
      <c r="G10" s="12">
        <f>+J10+K10+L10+M10</f>
        <v>1910879</v>
      </c>
      <c r="H10" s="11">
        <f>G10-F10</f>
        <v>40317</v>
      </c>
      <c r="I10" s="12">
        <v>0</v>
      </c>
      <c r="J10" s="12">
        <v>0</v>
      </c>
      <c r="K10" s="12">
        <v>144457</v>
      </c>
      <c r="L10" s="12">
        <v>0</v>
      </c>
      <c r="M10" s="12">
        <v>1766422</v>
      </c>
    </row>
    <row r="11" spans="1:13" s="12" customFormat="1" ht="12.75">
      <c r="A11" s="11">
        <v>2</v>
      </c>
      <c r="B11" s="13" t="s">
        <v>85</v>
      </c>
      <c r="C11" s="12">
        <v>1726105</v>
      </c>
      <c r="D11" s="14">
        <v>0.37</v>
      </c>
      <c r="E11" s="14">
        <v>0.28</v>
      </c>
      <c r="F11" s="12">
        <v>1902090</v>
      </c>
      <c r="G11" s="12">
        <f aca="true" t="shared" si="0" ref="G11:G35">+J11+K11+L11+M11</f>
        <v>2255176</v>
      </c>
      <c r="H11" s="11">
        <f aca="true" t="shared" si="1" ref="H11:H35">G11-F11</f>
        <v>353086</v>
      </c>
      <c r="I11" s="12">
        <v>11087</v>
      </c>
      <c r="J11" s="12">
        <v>0</v>
      </c>
      <c r="K11" s="12">
        <v>175985</v>
      </c>
      <c r="L11" s="12">
        <v>0</v>
      </c>
      <c r="M11" s="12">
        <v>2079191</v>
      </c>
    </row>
    <row r="12" spans="1:14" s="11" customFormat="1" ht="12.75">
      <c r="A12" s="11">
        <v>3</v>
      </c>
      <c r="B12" s="13" t="s">
        <v>30</v>
      </c>
      <c r="C12" s="12">
        <v>6241210</v>
      </c>
      <c r="D12" s="14">
        <v>2.14</v>
      </c>
      <c r="E12" s="14">
        <v>0.54</v>
      </c>
      <c r="F12" s="12">
        <v>25165314</v>
      </c>
      <c r="G12" s="12">
        <f t="shared" si="0"/>
        <v>31693630</v>
      </c>
      <c r="H12" s="11">
        <f t="shared" si="1"/>
        <v>6528316</v>
      </c>
      <c r="I12" s="12">
        <v>1370506</v>
      </c>
      <c r="J12" s="12">
        <v>0</v>
      </c>
      <c r="K12" s="12">
        <v>19001595</v>
      </c>
      <c r="L12" s="12">
        <v>0</v>
      </c>
      <c r="M12" s="12">
        <v>12692035</v>
      </c>
      <c r="N12" s="12"/>
    </row>
    <row r="13" spans="1:13" s="12" customFormat="1" ht="12.75">
      <c r="A13" s="11">
        <v>4</v>
      </c>
      <c r="B13" s="13" t="s">
        <v>86</v>
      </c>
      <c r="C13" s="12">
        <v>8550829</v>
      </c>
      <c r="D13" s="14">
        <v>6.84</v>
      </c>
      <c r="E13" s="14">
        <v>0.16</v>
      </c>
      <c r="F13" s="12">
        <v>145928129</v>
      </c>
      <c r="G13" s="12">
        <f t="shared" si="0"/>
        <v>155881714</v>
      </c>
      <c r="H13" s="11">
        <f t="shared" si="1"/>
        <v>9953585</v>
      </c>
      <c r="I13" s="12">
        <v>1024792</v>
      </c>
      <c r="J13" s="12">
        <v>129741350</v>
      </c>
      <c r="K13" s="12">
        <v>7635950</v>
      </c>
      <c r="L13" s="12">
        <v>0</v>
      </c>
      <c r="M13" s="12">
        <v>18504414</v>
      </c>
    </row>
    <row r="14" spans="1:13" s="12" customFormat="1" ht="12.75">
      <c r="A14" s="11">
        <v>5</v>
      </c>
      <c r="B14" s="13" t="s">
        <v>34</v>
      </c>
      <c r="C14" s="12">
        <v>6476883</v>
      </c>
      <c r="D14" s="14">
        <v>4.88</v>
      </c>
      <c r="E14" s="14">
        <v>0.55</v>
      </c>
      <c r="F14" s="12">
        <v>67118421</v>
      </c>
      <c r="G14" s="12">
        <f t="shared" si="0"/>
        <v>76854003</v>
      </c>
      <c r="H14" s="11">
        <f t="shared" si="1"/>
        <v>9735582</v>
      </c>
      <c r="I14" s="12">
        <v>288466</v>
      </c>
      <c r="J14" s="12">
        <v>34976649</v>
      </c>
      <c r="K14" s="12">
        <v>26155614</v>
      </c>
      <c r="L14" s="12">
        <v>2195</v>
      </c>
      <c r="M14" s="12">
        <v>15719545</v>
      </c>
    </row>
    <row r="15" spans="1:13" s="12" customFormat="1" ht="12.75">
      <c r="A15" s="11">
        <v>6</v>
      </c>
      <c r="B15" s="13" t="s">
        <v>39</v>
      </c>
      <c r="C15" s="12">
        <v>100889531</v>
      </c>
      <c r="D15" s="14">
        <v>7.88</v>
      </c>
      <c r="E15" s="14">
        <v>0.56</v>
      </c>
      <c r="F15" s="12">
        <v>1424577274</v>
      </c>
      <c r="G15" s="12">
        <f t="shared" si="0"/>
        <v>1486413963</v>
      </c>
      <c r="H15" s="11">
        <f t="shared" si="1"/>
        <v>61836689</v>
      </c>
      <c r="I15" s="12">
        <v>43887729</v>
      </c>
      <c r="J15" s="12">
        <v>1270846447</v>
      </c>
      <c r="K15" s="12">
        <v>55054822</v>
      </c>
      <c r="L15" s="12">
        <v>561543</v>
      </c>
      <c r="M15" s="12">
        <v>159951151</v>
      </c>
    </row>
    <row r="16" spans="1:13" s="11" customFormat="1" ht="12.75">
      <c r="A16" s="11">
        <v>7</v>
      </c>
      <c r="B16" s="13" t="s">
        <v>37</v>
      </c>
      <c r="C16" s="12">
        <v>14436234</v>
      </c>
      <c r="D16" s="14">
        <v>2.64</v>
      </c>
      <c r="E16" s="14">
        <v>0.83</v>
      </c>
      <c r="F16" s="12">
        <v>45595814</v>
      </c>
      <c r="G16" s="12">
        <f t="shared" si="0"/>
        <v>52633924</v>
      </c>
      <c r="H16" s="11">
        <f t="shared" si="1"/>
        <v>7038110</v>
      </c>
      <c r="I16" s="12">
        <v>342319</v>
      </c>
      <c r="J16" s="12">
        <v>0</v>
      </c>
      <c r="K16" s="12">
        <v>31159580</v>
      </c>
      <c r="L16" s="12">
        <v>0</v>
      </c>
      <c r="M16" s="12">
        <v>21474344</v>
      </c>
    </row>
    <row r="17" spans="1:13" s="12" customFormat="1" ht="12.75">
      <c r="A17" s="11">
        <v>8</v>
      </c>
      <c r="B17" s="13" t="s">
        <v>17</v>
      </c>
      <c r="C17" s="12">
        <v>40963543</v>
      </c>
      <c r="D17" s="14">
        <v>8.18</v>
      </c>
      <c r="E17" s="14">
        <v>0.29</v>
      </c>
      <c r="F17" s="12">
        <v>734128225</v>
      </c>
      <c r="G17" s="12">
        <f t="shared" si="0"/>
        <v>771205190</v>
      </c>
      <c r="H17" s="11">
        <f t="shared" si="1"/>
        <v>37076965</v>
      </c>
      <c r="I17" s="12">
        <v>4082935</v>
      </c>
      <c r="J17" s="12">
        <v>593456736</v>
      </c>
      <c r="K17" s="12">
        <v>95185727</v>
      </c>
      <c r="L17" s="12">
        <v>4133872</v>
      </c>
      <c r="M17" s="12">
        <v>78428855</v>
      </c>
    </row>
    <row r="18" spans="1:14" s="18" customFormat="1" ht="12.75">
      <c r="A18" s="11">
        <v>9</v>
      </c>
      <c r="B18" s="13" t="s">
        <v>87</v>
      </c>
      <c r="C18" s="12">
        <v>5689512</v>
      </c>
      <c r="D18" s="14">
        <v>5</v>
      </c>
      <c r="E18" s="14">
        <v>0.08</v>
      </c>
      <c r="F18" s="12">
        <v>94552976</v>
      </c>
      <c r="G18" s="12">
        <f t="shared" si="0"/>
        <v>106412464</v>
      </c>
      <c r="H18" s="11">
        <f t="shared" si="1"/>
        <v>11859488</v>
      </c>
      <c r="I18" s="12">
        <v>652480</v>
      </c>
      <c r="J18" s="12">
        <v>86120326</v>
      </c>
      <c r="K18" s="12">
        <v>2837091</v>
      </c>
      <c r="L18" s="12">
        <v>0</v>
      </c>
      <c r="M18" s="12">
        <v>17455047</v>
      </c>
      <c r="N18" s="11"/>
    </row>
    <row r="19" spans="1:14" s="18" customFormat="1" ht="12.75">
      <c r="A19" s="11">
        <v>10</v>
      </c>
      <c r="B19" s="13" t="s">
        <v>59</v>
      </c>
      <c r="C19" s="12">
        <v>1726105</v>
      </c>
      <c r="D19" s="14">
        <v>0.53</v>
      </c>
      <c r="E19" s="14">
        <v>0.26</v>
      </c>
      <c r="F19" s="12">
        <v>2223401</v>
      </c>
      <c r="G19" s="12">
        <f t="shared" si="0"/>
        <v>2391139</v>
      </c>
      <c r="H19" s="11">
        <f t="shared" si="1"/>
        <v>167738</v>
      </c>
      <c r="I19" s="12">
        <v>343524</v>
      </c>
      <c r="J19" s="12">
        <v>0</v>
      </c>
      <c r="K19" s="12">
        <v>497296</v>
      </c>
      <c r="L19" s="12">
        <v>0</v>
      </c>
      <c r="M19" s="12">
        <v>1893843</v>
      </c>
      <c r="N19" s="12"/>
    </row>
    <row r="20" spans="1:13" s="12" customFormat="1" ht="12.75">
      <c r="A20" s="11">
        <v>11</v>
      </c>
      <c r="B20" s="13" t="s">
        <v>32</v>
      </c>
      <c r="C20" s="12">
        <v>16330758</v>
      </c>
      <c r="D20" s="14">
        <v>5.58</v>
      </c>
      <c r="E20" s="14">
        <v>0.15</v>
      </c>
      <c r="F20" s="12">
        <v>302340607</v>
      </c>
      <c r="G20" s="12">
        <f t="shared" si="0"/>
        <v>338315807</v>
      </c>
      <c r="H20" s="11">
        <f t="shared" si="1"/>
        <v>35975200</v>
      </c>
      <c r="I20" s="12">
        <v>1696271</v>
      </c>
      <c r="J20" s="12">
        <v>283683663</v>
      </c>
      <c r="K20" s="12">
        <v>2326186</v>
      </c>
      <c r="L20" s="12">
        <v>0</v>
      </c>
      <c r="M20" s="12">
        <v>52305958</v>
      </c>
    </row>
    <row r="21" spans="1:13" s="12" customFormat="1" ht="12.75">
      <c r="A21" s="11">
        <v>12</v>
      </c>
      <c r="B21" s="13" t="s">
        <v>18</v>
      </c>
      <c r="C21" s="12">
        <v>115283362</v>
      </c>
      <c r="D21" s="14">
        <v>6.51</v>
      </c>
      <c r="E21" s="14">
        <v>0.4</v>
      </c>
      <c r="F21" s="12">
        <v>1958000508</v>
      </c>
      <c r="G21" s="12">
        <f t="shared" si="0"/>
        <v>2027842095</v>
      </c>
      <c r="H21" s="11">
        <f t="shared" si="1"/>
        <v>69841587</v>
      </c>
      <c r="I21" s="12">
        <v>80034375</v>
      </c>
      <c r="J21" s="12">
        <v>1686121634</v>
      </c>
      <c r="K21" s="12">
        <v>139086556</v>
      </c>
      <c r="L21" s="12">
        <v>442521</v>
      </c>
      <c r="M21" s="12">
        <v>202191384</v>
      </c>
    </row>
    <row r="22" spans="1:13" s="12" customFormat="1" ht="12.75">
      <c r="A22" s="11">
        <v>13</v>
      </c>
      <c r="B22" s="13" t="s">
        <v>19</v>
      </c>
      <c r="C22" s="12">
        <v>19734520</v>
      </c>
      <c r="D22" s="14">
        <v>5.2</v>
      </c>
      <c r="E22" s="14">
        <v>0.22</v>
      </c>
      <c r="F22" s="12">
        <v>351039953</v>
      </c>
      <c r="G22" s="12">
        <f t="shared" si="0"/>
        <v>392840656</v>
      </c>
      <c r="H22" s="11">
        <f t="shared" si="1"/>
        <v>41800703</v>
      </c>
      <c r="I22" s="12">
        <v>11412412</v>
      </c>
      <c r="J22" s="12">
        <v>292395182</v>
      </c>
      <c r="K22" s="12">
        <v>39672225</v>
      </c>
      <c r="L22" s="12">
        <v>413364</v>
      </c>
      <c r="M22" s="12">
        <v>60359885</v>
      </c>
    </row>
    <row r="23" spans="1:13" s="12" customFormat="1" ht="12.75">
      <c r="A23" s="11">
        <v>14</v>
      </c>
      <c r="B23" s="13" t="s">
        <v>33</v>
      </c>
      <c r="C23" s="12">
        <v>25503399</v>
      </c>
      <c r="D23" s="14">
        <v>10.37</v>
      </c>
      <c r="E23" s="14">
        <v>0.47</v>
      </c>
      <c r="F23" s="12">
        <v>477371400</v>
      </c>
      <c r="G23" s="12">
        <f t="shared" si="0"/>
        <v>486542179</v>
      </c>
      <c r="H23" s="11">
        <f t="shared" si="1"/>
        <v>9170779</v>
      </c>
      <c r="I23" s="12">
        <v>13482695</v>
      </c>
      <c r="J23" s="12">
        <v>359989996</v>
      </c>
      <c r="K23" s="12">
        <v>90884224</v>
      </c>
      <c r="L23" s="12">
        <v>334705</v>
      </c>
      <c r="M23" s="12">
        <v>35333254</v>
      </c>
    </row>
    <row r="24" spans="1:13" s="12" customFormat="1" ht="12.75">
      <c r="A24" s="11">
        <v>15</v>
      </c>
      <c r="B24" s="13" t="s">
        <v>29</v>
      </c>
      <c r="C24" s="12">
        <v>1726105</v>
      </c>
      <c r="D24" s="14">
        <v>0.58</v>
      </c>
      <c r="E24" s="14">
        <v>0.04</v>
      </c>
      <c r="F24" s="12">
        <v>3285357</v>
      </c>
      <c r="G24" s="12">
        <f t="shared" si="0"/>
        <v>3726136</v>
      </c>
      <c r="H24" s="11">
        <f t="shared" si="1"/>
        <v>440779</v>
      </c>
      <c r="I24" s="12">
        <v>637315</v>
      </c>
      <c r="J24" s="12">
        <v>0</v>
      </c>
      <c r="K24" s="12">
        <v>1559252</v>
      </c>
      <c r="L24" s="12">
        <v>0</v>
      </c>
      <c r="M24" s="12">
        <v>2166884</v>
      </c>
    </row>
    <row r="25" spans="1:14" s="19" customFormat="1" ht="12.75">
      <c r="A25" s="11">
        <v>16</v>
      </c>
      <c r="B25" s="13" t="s">
        <v>35</v>
      </c>
      <c r="C25" s="12">
        <v>100517290</v>
      </c>
      <c r="D25" s="14">
        <v>8.29</v>
      </c>
      <c r="E25" s="14">
        <v>0.1</v>
      </c>
      <c r="F25" s="12">
        <v>1765245376</v>
      </c>
      <c r="G25" s="12">
        <f t="shared" si="0"/>
        <v>1839308682</v>
      </c>
      <c r="H25" s="11">
        <f t="shared" si="1"/>
        <v>74063306</v>
      </c>
      <c r="I25" s="12">
        <v>9868811</v>
      </c>
      <c r="J25" s="12">
        <v>1515806450</v>
      </c>
      <c r="K25" s="12">
        <v>146565075</v>
      </c>
      <c r="L25" s="12">
        <v>588580</v>
      </c>
      <c r="M25" s="12">
        <v>176348577</v>
      </c>
      <c r="N25" s="12"/>
    </row>
    <row r="26" spans="1:14" s="19" customFormat="1" ht="12.75">
      <c r="A26" s="11">
        <v>17</v>
      </c>
      <c r="B26" s="13" t="s">
        <v>20</v>
      </c>
      <c r="C26" s="12">
        <v>18161487</v>
      </c>
      <c r="D26" s="14">
        <v>2.98</v>
      </c>
      <c r="E26" s="14">
        <v>0.45</v>
      </c>
      <c r="F26" s="12">
        <v>169342986</v>
      </c>
      <c r="G26" s="12">
        <f t="shared" si="0"/>
        <v>187214744</v>
      </c>
      <c r="H26" s="11">
        <f t="shared" si="1"/>
        <v>17871758</v>
      </c>
      <c r="I26" s="12">
        <v>9788844</v>
      </c>
      <c r="J26" s="12">
        <v>31538511</v>
      </c>
      <c r="K26" s="12">
        <v>120853344</v>
      </c>
      <c r="L26" s="12">
        <v>0</v>
      </c>
      <c r="M26" s="12">
        <v>34822889</v>
      </c>
      <c r="N26" s="12"/>
    </row>
    <row r="27" spans="1:13" s="11" customFormat="1" ht="12.75">
      <c r="A27" s="11">
        <v>18</v>
      </c>
      <c r="B27" s="13" t="s">
        <v>40</v>
      </c>
      <c r="C27" s="12">
        <v>1795291</v>
      </c>
      <c r="D27" s="14">
        <v>12.15</v>
      </c>
      <c r="E27" s="14">
        <v>0.51</v>
      </c>
      <c r="F27" s="12">
        <v>31105533</v>
      </c>
      <c r="G27" s="12">
        <f t="shared" si="0"/>
        <v>31227336</v>
      </c>
      <c r="H27" s="11">
        <f t="shared" si="1"/>
        <v>121803</v>
      </c>
      <c r="I27" s="12">
        <v>1030280</v>
      </c>
      <c r="J27" s="12">
        <v>28082564</v>
      </c>
      <c r="K27" s="12">
        <v>1243183</v>
      </c>
      <c r="L27" s="12">
        <v>0</v>
      </c>
      <c r="M27" s="12">
        <v>1901589</v>
      </c>
    </row>
    <row r="28" spans="1:13" s="11" customFormat="1" ht="12.75">
      <c r="A28" s="11">
        <v>19</v>
      </c>
      <c r="B28" s="13" t="s">
        <v>77</v>
      </c>
      <c r="C28" s="12">
        <v>82228647</v>
      </c>
      <c r="D28" s="14">
        <v>11.01</v>
      </c>
      <c r="E28" s="14">
        <v>0.23</v>
      </c>
      <c r="F28" s="12">
        <v>1385399447</v>
      </c>
      <c r="G28" s="12">
        <f t="shared" si="0"/>
        <v>1389863606</v>
      </c>
      <c r="H28" s="11">
        <f t="shared" si="1"/>
        <v>4464159</v>
      </c>
      <c r="I28" s="12">
        <v>9016349</v>
      </c>
      <c r="J28" s="12">
        <v>1218749941</v>
      </c>
      <c r="K28" s="12">
        <v>85624565</v>
      </c>
      <c r="L28" s="12">
        <v>0</v>
      </c>
      <c r="M28" s="12">
        <v>85489100</v>
      </c>
    </row>
    <row r="29" spans="1:13" s="12" customFormat="1" ht="12.75">
      <c r="A29" s="11">
        <v>20</v>
      </c>
      <c r="B29" s="13" t="s">
        <v>28</v>
      </c>
      <c r="C29" s="12">
        <v>20020935</v>
      </c>
      <c r="D29" s="14">
        <v>11.5</v>
      </c>
      <c r="E29" s="14">
        <v>0.08</v>
      </c>
      <c r="F29" s="12">
        <v>371933615</v>
      </c>
      <c r="G29" s="12">
        <f t="shared" si="0"/>
        <v>378252867</v>
      </c>
      <c r="H29" s="11">
        <f t="shared" si="1"/>
        <v>6319252</v>
      </c>
      <c r="I29" s="12">
        <v>498616</v>
      </c>
      <c r="J29" s="12">
        <v>346477058</v>
      </c>
      <c r="K29" s="12">
        <v>5435622</v>
      </c>
      <c r="L29" s="12">
        <v>0</v>
      </c>
      <c r="M29" s="12">
        <v>26340187</v>
      </c>
    </row>
    <row r="30" spans="1:13" s="11" customFormat="1" ht="12.75">
      <c r="A30" s="11">
        <v>21</v>
      </c>
      <c r="B30" s="13" t="s">
        <v>38</v>
      </c>
      <c r="C30" s="12">
        <v>38609904</v>
      </c>
      <c r="D30" s="14">
        <v>8.64</v>
      </c>
      <c r="E30" s="14">
        <v>0.31</v>
      </c>
      <c r="F30" s="12">
        <v>707473596</v>
      </c>
      <c r="G30" s="12">
        <f t="shared" si="0"/>
        <v>711527605</v>
      </c>
      <c r="H30" s="11">
        <f t="shared" si="1"/>
        <v>4054009</v>
      </c>
      <c r="I30" s="12">
        <v>17514121</v>
      </c>
      <c r="J30" s="12">
        <v>643992651</v>
      </c>
      <c r="K30" s="12">
        <v>28592714</v>
      </c>
      <c r="L30" s="12">
        <v>0</v>
      </c>
      <c r="M30" s="12">
        <v>38942240</v>
      </c>
    </row>
    <row r="31" spans="1:13" s="11" customFormat="1" ht="12.75">
      <c r="A31" s="11">
        <v>22</v>
      </c>
      <c r="B31" s="13" t="s">
        <v>36</v>
      </c>
      <c r="C31" s="12">
        <v>69844893</v>
      </c>
      <c r="D31" s="14">
        <v>13.9</v>
      </c>
      <c r="E31" s="14">
        <v>0.41</v>
      </c>
      <c r="F31" s="12">
        <v>1295860672</v>
      </c>
      <c r="G31" s="12">
        <f t="shared" si="0"/>
        <v>1312068067</v>
      </c>
      <c r="H31" s="11">
        <f t="shared" si="1"/>
        <v>16207395</v>
      </c>
      <c r="I31" s="12">
        <v>6951450</v>
      </c>
      <c r="J31" s="12">
        <v>1204697832</v>
      </c>
      <c r="K31" s="12">
        <f>907359+13334894+2935430+4242023</f>
        <v>21419706</v>
      </c>
      <c r="L31" s="12">
        <v>0</v>
      </c>
      <c r="M31" s="12">
        <v>85950529</v>
      </c>
    </row>
    <row r="32" spans="1:13" s="12" customFormat="1" ht="12.75">
      <c r="A32" s="11">
        <v>23</v>
      </c>
      <c r="B32" s="13" t="s">
        <v>21</v>
      </c>
      <c r="C32" s="11">
        <v>14916995</v>
      </c>
      <c r="D32" s="17">
        <v>7.03</v>
      </c>
      <c r="E32" s="17">
        <v>0.27</v>
      </c>
      <c r="F32" s="11">
        <v>273344280</v>
      </c>
      <c r="G32" s="12">
        <f t="shared" si="0"/>
        <v>275620003</v>
      </c>
      <c r="H32" s="11">
        <f t="shared" si="1"/>
        <v>2275723</v>
      </c>
      <c r="I32" s="11">
        <v>21286880</v>
      </c>
      <c r="J32" s="11">
        <v>255555724</v>
      </c>
      <c r="K32" s="11">
        <v>2909299</v>
      </c>
      <c r="L32" s="11">
        <v>1630</v>
      </c>
      <c r="M32" s="11">
        <v>17153350</v>
      </c>
    </row>
    <row r="33" spans="1:14" s="11" customFormat="1" ht="12.75">
      <c r="A33" s="11">
        <v>24</v>
      </c>
      <c r="B33" s="13" t="s">
        <v>60</v>
      </c>
      <c r="C33" s="12">
        <v>12433354</v>
      </c>
      <c r="D33" s="14">
        <v>0.8</v>
      </c>
      <c r="E33" s="14">
        <v>0.2</v>
      </c>
      <c r="F33" s="12">
        <v>51281893</v>
      </c>
      <c r="G33" s="12">
        <f t="shared" si="0"/>
        <v>62970044</v>
      </c>
      <c r="H33" s="11">
        <f t="shared" si="1"/>
        <v>11688151</v>
      </c>
      <c r="I33" s="12">
        <v>28213478</v>
      </c>
      <c r="J33" s="12">
        <v>0</v>
      </c>
      <c r="K33" s="12">
        <v>39054810</v>
      </c>
      <c r="L33" s="12">
        <v>50060</v>
      </c>
      <c r="M33" s="12">
        <v>23865174</v>
      </c>
      <c r="N33" s="12"/>
    </row>
    <row r="34" spans="1:14" s="11" customFormat="1" ht="12.75">
      <c r="A34" s="11">
        <v>25</v>
      </c>
      <c r="B34" s="13" t="s">
        <v>78</v>
      </c>
      <c r="C34" s="11">
        <v>35176142</v>
      </c>
      <c r="D34" s="17">
        <v>7.42</v>
      </c>
      <c r="E34" s="17">
        <v>0.13</v>
      </c>
      <c r="F34" s="11">
        <v>603323804</v>
      </c>
      <c r="G34" s="12">
        <f t="shared" si="0"/>
        <v>613051206</v>
      </c>
      <c r="H34" s="11">
        <f t="shared" si="1"/>
        <v>9727402</v>
      </c>
      <c r="I34" s="11">
        <v>13823124</v>
      </c>
      <c r="J34" s="11">
        <v>495685014</v>
      </c>
      <c r="K34" s="11">
        <v>74605136</v>
      </c>
      <c r="L34" s="11">
        <v>156780</v>
      </c>
      <c r="M34" s="11">
        <v>42604276</v>
      </c>
      <c r="N34" s="12"/>
    </row>
    <row r="35" spans="1:13" s="12" customFormat="1" ht="12.75">
      <c r="A35" s="11">
        <v>26</v>
      </c>
      <c r="B35" s="13" t="s">
        <v>22</v>
      </c>
      <c r="C35" s="12">
        <v>52307572</v>
      </c>
      <c r="D35" s="14">
        <v>8.11</v>
      </c>
      <c r="E35" s="14">
        <v>0.09</v>
      </c>
      <c r="F35" s="12">
        <v>966832846</v>
      </c>
      <c r="G35" s="12">
        <f t="shared" si="0"/>
        <v>999862610</v>
      </c>
      <c r="H35" s="11">
        <f t="shared" si="1"/>
        <v>33029764</v>
      </c>
      <c r="I35" s="12">
        <v>18125146</v>
      </c>
      <c r="J35" s="12">
        <v>879611500</v>
      </c>
      <c r="K35" s="12">
        <v>35083185</v>
      </c>
      <c r="L35" s="12">
        <v>0</v>
      </c>
      <c r="M35" s="12">
        <v>85167925</v>
      </c>
    </row>
    <row r="36" spans="1:13" s="12" customFormat="1" ht="12.75">
      <c r="A36" s="63" t="s">
        <v>64</v>
      </c>
      <c r="B36" s="20"/>
      <c r="C36" s="21">
        <f>SUM(C10:C35)</f>
        <v>813016711</v>
      </c>
      <c r="D36" s="22"/>
      <c r="E36" s="22"/>
      <c r="F36" s="21">
        <f aca="true" t="shared" si="2" ref="F36:M36">SUM(F10:F35)</f>
        <v>13256244079</v>
      </c>
      <c r="G36" s="21">
        <f t="shared" si="2"/>
        <v>13737885725</v>
      </c>
      <c r="H36" s="21">
        <f t="shared" si="2"/>
        <v>481641646</v>
      </c>
      <c r="I36" s="21">
        <f t="shared" si="2"/>
        <v>295384005</v>
      </c>
      <c r="J36" s="21">
        <f t="shared" si="2"/>
        <v>11357529228</v>
      </c>
      <c r="K36" s="21">
        <f t="shared" si="2"/>
        <v>1072763199</v>
      </c>
      <c r="L36" s="21">
        <f t="shared" si="2"/>
        <v>6685250</v>
      </c>
      <c r="M36" s="21">
        <f t="shared" si="2"/>
        <v>1300908048</v>
      </c>
    </row>
    <row r="37" spans="1:13" s="12" customFormat="1" ht="12.75">
      <c r="A37" s="59"/>
      <c r="B37" s="59"/>
      <c r="C37" s="25"/>
      <c r="D37" s="60"/>
      <c r="E37" s="60"/>
      <c r="F37" s="25"/>
      <c r="G37" s="25"/>
      <c r="H37" s="25"/>
      <c r="I37" s="25"/>
      <c r="J37" s="25"/>
      <c r="K37" s="25"/>
      <c r="L37" s="25"/>
      <c r="M37" s="25"/>
    </row>
    <row r="38" spans="1:13" s="12" customFormat="1" ht="12.75">
      <c r="A38" s="27" t="s">
        <v>63</v>
      </c>
      <c r="B38" s="23"/>
      <c r="D38" s="14"/>
      <c r="E38" s="14"/>
      <c r="G38" s="11"/>
      <c r="H38" s="11"/>
      <c r="M38" s="16"/>
    </row>
    <row r="39" spans="1:14" s="11" customFormat="1" ht="12.75">
      <c r="A39" s="11">
        <v>1</v>
      </c>
      <c r="B39" s="13" t="s">
        <v>16</v>
      </c>
      <c r="C39" s="12">
        <v>2301473</v>
      </c>
      <c r="D39" s="14">
        <v>1.54</v>
      </c>
      <c r="E39" s="14">
        <v>0.04</v>
      </c>
      <c r="F39" s="12">
        <v>35308480</v>
      </c>
      <c r="G39" s="11">
        <f>+J39+K39+L39+M39</f>
        <v>44334891</v>
      </c>
      <c r="H39" s="11">
        <f>G39-F39</f>
        <v>9026411</v>
      </c>
      <c r="I39" s="12">
        <v>11080089</v>
      </c>
      <c r="J39" s="12">
        <v>32953306</v>
      </c>
      <c r="K39" s="12">
        <v>53701</v>
      </c>
      <c r="L39" s="12">
        <v>0</v>
      </c>
      <c r="M39" s="12">
        <v>11327884</v>
      </c>
      <c r="N39" s="25"/>
    </row>
    <row r="40" spans="2:14" s="11" customFormat="1" ht="12.75">
      <c r="B40" s="13"/>
      <c r="C40" s="12"/>
      <c r="D40" s="14"/>
      <c r="E40" s="14"/>
      <c r="F40" s="12"/>
      <c r="I40" s="12"/>
      <c r="J40" s="12"/>
      <c r="K40" s="12"/>
      <c r="L40" s="12"/>
      <c r="M40" s="12"/>
      <c r="N40" s="25"/>
    </row>
    <row r="41" spans="1:15" s="12" customFormat="1" ht="12.75">
      <c r="A41" s="63" t="s">
        <v>65</v>
      </c>
      <c r="B41" s="24"/>
      <c r="C41" s="21">
        <f>SUM(C39)</f>
        <v>2301473</v>
      </c>
      <c r="D41" s="22"/>
      <c r="E41" s="22"/>
      <c r="F41" s="21">
        <f aca="true" t="shared" si="3" ref="F41:M41">SUM(F39)</f>
        <v>35308480</v>
      </c>
      <c r="G41" s="21">
        <f t="shared" si="3"/>
        <v>44334891</v>
      </c>
      <c r="H41" s="21">
        <f t="shared" si="3"/>
        <v>9026411</v>
      </c>
      <c r="I41" s="21">
        <f t="shared" si="3"/>
        <v>11080089</v>
      </c>
      <c r="J41" s="21">
        <f t="shared" si="3"/>
        <v>32953306</v>
      </c>
      <c r="K41" s="21">
        <f t="shared" si="3"/>
        <v>53701</v>
      </c>
      <c r="L41" s="21">
        <f t="shared" si="3"/>
        <v>0</v>
      </c>
      <c r="M41" s="21">
        <f t="shared" si="3"/>
        <v>11327884</v>
      </c>
      <c r="N41" s="25"/>
      <c r="O41" s="25"/>
    </row>
    <row r="42" spans="4:14" s="12" customFormat="1" ht="13.5" thickBot="1">
      <c r="D42" s="14"/>
      <c r="E42" s="14"/>
      <c r="I42" s="11"/>
      <c r="J42" s="11"/>
      <c r="K42" s="11"/>
      <c r="M42" s="16"/>
      <c r="N42" s="25"/>
    </row>
    <row r="43" spans="1:13" s="12" customFormat="1" ht="13.5" thickBot="1">
      <c r="A43" s="64" t="s">
        <v>66</v>
      </c>
      <c r="B43" s="65"/>
      <c r="C43" s="66">
        <f>C36+C41</f>
        <v>815318184</v>
      </c>
      <c r="D43" s="67"/>
      <c r="E43" s="67"/>
      <c r="F43" s="66">
        <f aca="true" t="shared" si="4" ref="F43:M43">F36+F41</f>
        <v>13291552559</v>
      </c>
      <c r="G43" s="66">
        <f t="shared" si="4"/>
        <v>13782220616</v>
      </c>
      <c r="H43" s="66">
        <f t="shared" si="4"/>
        <v>490668057</v>
      </c>
      <c r="I43" s="66">
        <f t="shared" si="4"/>
        <v>306464094</v>
      </c>
      <c r="J43" s="68">
        <f t="shared" si="4"/>
        <v>11390482534</v>
      </c>
      <c r="K43" s="68">
        <f t="shared" si="4"/>
        <v>1072816900</v>
      </c>
      <c r="L43" s="66">
        <f t="shared" si="4"/>
        <v>6685250</v>
      </c>
      <c r="M43" s="66">
        <f t="shared" si="4"/>
        <v>1312235932</v>
      </c>
    </row>
    <row r="44" s="12" customFormat="1" ht="12.75" customHeight="1"/>
    <row r="45" spans="1:13" s="12" customFormat="1" ht="12.75" customHeight="1">
      <c r="A45" s="73" t="s">
        <v>79</v>
      </c>
      <c r="B45" s="16" t="s">
        <v>80</v>
      </c>
      <c r="M45" s="58"/>
    </row>
    <row r="46" s="12" customFormat="1" ht="12.75">
      <c r="A46" s="26"/>
    </row>
    <row r="47" s="12" customFormat="1" ht="12.75">
      <c r="A47" s="26"/>
    </row>
    <row r="48" spans="1:5" s="12" customFormat="1" ht="12.75">
      <c r="A48" s="16"/>
      <c r="D48" s="14"/>
      <c r="E48" s="14"/>
    </row>
    <row r="49" spans="1:5" s="12" customFormat="1" ht="12.75">
      <c r="A49" s="16"/>
      <c r="D49" s="14"/>
      <c r="E49" s="14"/>
    </row>
    <row r="50" spans="1:5" s="12" customFormat="1" ht="12.75">
      <c r="A50" s="16"/>
      <c r="D50" s="14"/>
      <c r="E50" s="14"/>
    </row>
    <row r="51" spans="1:6" s="12" customFormat="1" ht="12.75">
      <c r="A51" s="16"/>
      <c r="D51" s="14"/>
      <c r="E51" s="14"/>
      <c r="F51" s="12" t="s">
        <v>31</v>
      </c>
    </row>
    <row r="52" spans="4:5" s="12" customFormat="1" ht="12.75">
      <c r="D52" s="14"/>
      <c r="E52" s="14"/>
    </row>
    <row r="53" spans="4:5" s="12" customFormat="1" ht="12.75">
      <c r="D53" s="14"/>
      <c r="E53" s="14"/>
    </row>
    <row r="54" spans="4:5" s="12" customFormat="1" ht="12.75">
      <c r="D54" s="14"/>
      <c r="E54" s="14"/>
    </row>
    <row r="55" spans="4:5" s="12" customFormat="1" ht="12.75">
      <c r="D55" s="14"/>
      <c r="E55" s="14"/>
    </row>
    <row r="56" spans="4:5" s="12" customFormat="1" ht="12.75">
      <c r="D56" s="14"/>
      <c r="E56" s="14"/>
    </row>
    <row r="57" spans="4:5" s="12" customFormat="1" ht="12.75">
      <c r="D57" s="14"/>
      <c r="E57" s="14"/>
    </row>
    <row r="58" spans="4:5" s="12" customFormat="1" ht="12.75">
      <c r="D58" s="14"/>
      <c r="E58" s="14"/>
    </row>
    <row r="59" spans="4:5" s="12" customFormat="1" ht="12.75">
      <c r="D59" s="14"/>
      <c r="E59" s="14"/>
    </row>
    <row r="60" spans="4:5" s="12" customFormat="1" ht="12.75">
      <c r="D60" s="14"/>
      <c r="E60" s="14"/>
    </row>
    <row r="61" spans="4:5" s="12" customFormat="1" ht="12.75">
      <c r="D61" s="14"/>
      <c r="E61" s="14"/>
    </row>
    <row r="62" spans="4:5" s="12" customFormat="1" ht="12.75">
      <c r="D62" s="14"/>
      <c r="E62" s="14"/>
    </row>
    <row r="63" spans="4:5" s="12" customFormat="1" ht="12.75">
      <c r="D63" s="14"/>
      <c r="E63" s="14"/>
    </row>
    <row r="64" spans="4:5" s="12" customFormat="1" ht="12.75">
      <c r="D64" s="14"/>
      <c r="E64" s="14"/>
    </row>
    <row r="65" spans="4:5" s="12" customFormat="1" ht="12.75">
      <c r="D65" s="14"/>
      <c r="E65" s="14"/>
    </row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</sheetData>
  <mergeCells count="1">
    <mergeCell ref="D5:E5"/>
  </mergeCells>
  <printOptions/>
  <pageMargins left="0.7" right="0.3937007874015748" top="0.5905511811023623" bottom="0.1968503937007874" header="0.1968503937007874" footer="0"/>
  <pageSetup fitToHeight="1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M39"/>
  <sheetViews>
    <sheetView zoomScale="90" zoomScaleNormal="90" workbookViewId="0" topLeftCell="A1">
      <selection activeCell="B27" sqref="B27"/>
    </sheetView>
  </sheetViews>
  <sheetFormatPr defaultColWidth="11.421875" defaultRowHeight="12.75"/>
  <cols>
    <col min="1" max="1" width="2.7109375" style="0" customWidth="1"/>
    <col min="2" max="2" width="21.57421875" style="0" customWidth="1"/>
    <col min="4" max="4" width="10.00390625" style="0" customWidth="1"/>
    <col min="5" max="5" width="10.140625" style="0" customWidth="1"/>
    <col min="6" max="6" width="15.8515625" style="0" customWidth="1"/>
    <col min="7" max="7" width="16.00390625" style="0" customWidth="1"/>
    <col min="8" max="8" width="17.8515625" style="0" customWidth="1"/>
    <col min="9" max="9" width="17.140625" style="0" customWidth="1"/>
    <col min="10" max="10" width="16.28125" style="0" customWidth="1"/>
    <col min="11" max="11" width="17.57421875" style="0" customWidth="1"/>
  </cols>
  <sheetData>
    <row r="1" spans="1:13" ht="12.75">
      <c r="A1" s="55"/>
      <c r="L1" s="31"/>
      <c r="M1" s="31"/>
    </row>
    <row r="2" spans="1:13" ht="12.75">
      <c r="A2" s="27" t="s">
        <v>41</v>
      </c>
      <c r="B2" s="57"/>
      <c r="C2" s="35"/>
      <c r="D2" s="35"/>
      <c r="E2" s="35"/>
      <c r="F2" s="35"/>
      <c r="G2" s="35"/>
      <c r="H2" s="35"/>
      <c r="I2" s="35"/>
      <c r="J2" s="35"/>
      <c r="K2" s="35"/>
      <c r="L2" s="31"/>
      <c r="M2" s="31"/>
    </row>
    <row r="3" spans="1:13" ht="12.75">
      <c r="A3" s="8" t="s">
        <v>81</v>
      </c>
      <c r="B3" s="29"/>
      <c r="C3" s="28"/>
      <c r="D3" s="28"/>
      <c r="E3" s="1"/>
      <c r="F3" s="35"/>
      <c r="G3" s="35"/>
      <c r="H3" s="35"/>
      <c r="I3" s="35"/>
      <c r="J3" s="35"/>
      <c r="K3" s="35"/>
      <c r="L3" s="31"/>
      <c r="M3" s="31"/>
    </row>
    <row r="4" spans="1:13" ht="12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1"/>
      <c r="M4" s="31"/>
    </row>
    <row r="5" spans="1:13" ht="12.75">
      <c r="A5" s="56" t="s">
        <v>42</v>
      </c>
      <c r="B5" s="30"/>
      <c r="C5" s="56"/>
      <c r="D5" s="30"/>
      <c r="E5" s="35"/>
      <c r="F5" s="35"/>
      <c r="G5" s="35"/>
      <c r="H5" s="35"/>
      <c r="I5" s="35"/>
      <c r="J5" s="35"/>
      <c r="K5" s="35"/>
      <c r="L5" s="31"/>
      <c r="M5" s="31"/>
    </row>
    <row r="6" spans="1:13" ht="12.75">
      <c r="A6" s="7" t="s">
        <v>1</v>
      </c>
      <c r="B6" s="36"/>
      <c r="C6" s="36"/>
      <c r="D6" s="75" t="s">
        <v>15</v>
      </c>
      <c r="E6" s="74"/>
      <c r="F6" s="37" t="s">
        <v>43</v>
      </c>
      <c r="G6" s="37" t="s">
        <v>6</v>
      </c>
      <c r="H6" s="38" t="s">
        <v>44</v>
      </c>
      <c r="I6" s="37" t="s">
        <v>43</v>
      </c>
      <c r="J6" s="37" t="s">
        <v>6</v>
      </c>
      <c r="K6" s="38" t="s">
        <v>44</v>
      </c>
      <c r="L6" s="32"/>
      <c r="M6" s="31"/>
    </row>
    <row r="7" spans="1:13" ht="12.75">
      <c r="A7" s="30"/>
      <c r="B7" s="30"/>
      <c r="C7" s="30"/>
      <c r="D7" s="69" t="s">
        <v>8</v>
      </c>
      <c r="E7" s="69" t="s">
        <v>9</v>
      </c>
      <c r="F7" s="39" t="s">
        <v>68</v>
      </c>
      <c r="G7" s="39" t="s">
        <v>45</v>
      </c>
      <c r="H7" s="39" t="s">
        <v>67</v>
      </c>
      <c r="I7" s="39" t="s">
        <v>69</v>
      </c>
      <c r="J7" s="39" t="s">
        <v>45</v>
      </c>
      <c r="K7" s="39" t="s">
        <v>67</v>
      </c>
      <c r="L7" s="31"/>
      <c r="M7" s="31"/>
    </row>
    <row r="8" spans="1:13" ht="12.75">
      <c r="A8" s="40"/>
      <c r="B8" s="40"/>
      <c r="C8" s="40"/>
      <c r="D8" s="40"/>
      <c r="E8" s="40"/>
      <c r="F8" s="41" t="s">
        <v>76</v>
      </c>
      <c r="G8" s="41" t="s">
        <v>74</v>
      </c>
      <c r="H8" s="41" t="s">
        <v>75</v>
      </c>
      <c r="I8" s="41" t="s">
        <v>2</v>
      </c>
      <c r="J8" s="42" t="s">
        <v>46</v>
      </c>
      <c r="K8" s="42" t="s">
        <v>46</v>
      </c>
      <c r="L8" s="31"/>
      <c r="M8" s="31"/>
    </row>
    <row r="9" spans="1:13" ht="12.75">
      <c r="A9" s="30"/>
      <c r="B9" s="30"/>
      <c r="C9" s="30"/>
      <c r="D9" s="43"/>
      <c r="E9" s="43"/>
      <c r="F9" s="44"/>
      <c r="G9" s="44"/>
      <c r="H9" s="44"/>
      <c r="I9" s="44"/>
      <c r="J9" s="45"/>
      <c r="K9" s="45"/>
      <c r="L9" s="31"/>
      <c r="M9" s="31"/>
    </row>
    <row r="10" spans="1:13" ht="12.75">
      <c r="A10" s="62">
        <v>1</v>
      </c>
      <c r="B10" s="56" t="s">
        <v>56</v>
      </c>
      <c r="C10" s="30"/>
      <c r="D10" s="46">
        <v>1.11</v>
      </c>
      <c r="E10" s="47">
        <v>0.02</v>
      </c>
      <c r="F10" s="48">
        <v>67194883</v>
      </c>
      <c r="G10" s="48">
        <v>67194883</v>
      </c>
      <c r="H10" s="48">
        <f>G10-F10</f>
        <v>0</v>
      </c>
      <c r="I10" s="48">
        <v>61777812</v>
      </c>
      <c r="J10" s="48">
        <v>63098881</v>
      </c>
      <c r="K10" s="48">
        <f>J10-I10</f>
        <v>1321069</v>
      </c>
      <c r="L10" s="31"/>
      <c r="M10" s="31"/>
    </row>
    <row r="11" spans="1:13" ht="12.75">
      <c r="A11" s="62">
        <v>2</v>
      </c>
      <c r="B11" s="61" t="s">
        <v>57</v>
      </c>
      <c r="C11" s="30"/>
      <c r="D11" s="46">
        <v>0.44</v>
      </c>
      <c r="E11" s="46">
        <v>0.01</v>
      </c>
      <c r="F11" s="48">
        <v>19008384</v>
      </c>
      <c r="G11" s="48">
        <v>19008384</v>
      </c>
      <c r="H11" s="48">
        <f>G11-F11</f>
        <v>0</v>
      </c>
      <c r="I11" s="48">
        <v>44966702</v>
      </c>
      <c r="J11" s="48">
        <v>45493853</v>
      </c>
      <c r="K11" s="48">
        <f>J11-I11</f>
        <v>527151</v>
      </c>
      <c r="L11" s="31"/>
      <c r="M11" s="31"/>
    </row>
    <row r="12" spans="1:13" ht="12.75">
      <c r="A12" s="30"/>
      <c r="B12" s="30"/>
      <c r="C12" s="30"/>
      <c r="D12" s="43"/>
      <c r="E12" s="43"/>
      <c r="F12" s="48"/>
      <c r="G12" s="48"/>
      <c r="H12" s="48"/>
      <c r="I12" s="48"/>
      <c r="J12" s="48"/>
      <c r="K12" s="48"/>
      <c r="L12" s="31"/>
      <c r="M12" s="31"/>
    </row>
    <row r="13" spans="1:13" s="30" customFormat="1" ht="12.75">
      <c r="A13" s="35"/>
      <c r="B13" s="35"/>
      <c r="C13" s="35"/>
      <c r="D13" s="49"/>
      <c r="E13" s="49"/>
      <c r="F13" s="50"/>
      <c r="G13" s="50"/>
      <c r="H13" s="50"/>
      <c r="I13" s="50"/>
      <c r="J13" s="50"/>
      <c r="K13" s="50"/>
      <c r="L13" s="31"/>
      <c r="M13" s="33"/>
    </row>
    <row r="14" spans="1:13" s="30" customFormat="1" ht="12.75">
      <c r="A14" s="56" t="s">
        <v>47</v>
      </c>
      <c r="C14" s="56"/>
      <c r="D14" s="56"/>
      <c r="F14" s="56"/>
      <c r="G14" s="50"/>
      <c r="H14" s="50"/>
      <c r="I14" s="50"/>
      <c r="J14" s="50"/>
      <c r="K14" s="50"/>
      <c r="L14" s="31"/>
      <c r="M14" s="33"/>
    </row>
    <row r="15" spans="1:13" s="30" customFormat="1" ht="12.75">
      <c r="A15" s="7" t="s">
        <v>1</v>
      </c>
      <c r="B15" s="36"/>
      <c r="C15" s="36"/>
      <c r="D15" s="75" t="s">
        <v>15</v>
      </c>
      <c r="E15" s="74"/>
      <c r="F15" s="51" t="s">
        <v>48</v>
      </c>
      <c r="G15" s="51" t="s">
        <v>48</v>
      </c>
      <c r="H15" s="9" t="s">
        <v>49</v>
      </c>
      <c r="I15" s="9" t="s">
        <v>50</v>
      </c>
      <c r="J15" s="48"/>
      <c r="K15" s="48"/>
      <c r="L15" s="31"/>
      <c r="M15" s="33"/>
    </row>
    <row r="16" spans="4:13" s="30" customFormat="1" ht="10.5">
      <c r="D16" s="69" t="s">
        <v>8</v>
      </c>
      <c r="E16" s="69" t="s">
        <v>9</v>
      </c>
      <c r="F16" s="45" t="s">
        <v>72</v>
      </c>
      <c r="G16" s="45" t="s">
        <v>72</v>
      </c>
      <c r="H16" s="44" t="s">
        <v>51</v>
      </c>
      <c r="I16" s="44" t="s">
        <v>67</v>
      </c>
      <c r="J16" s="48"/>
      <c r="K16" s="48"/>
      <c r="L16" s="33"/>
      <c r="M16" s="33"/>
    </row>
    <row r="17" spans="1:13" ht="12.75">
      <c r="A17" s="30"/>
      <c r="B17" s="30"/>
      <c r="C17" s="30"/>
      <c r="D17" s="43"/>
      <c r="E17" s="43"/>
      <c r="F17" s="45" t="s">
        <v>70</v>
      </c>
      <c r="G17" s="44" t="s">
        <v>52</v>
      </c>
      <c r="H17" s="45" t="s">
        <v>73</v>
      </c>
      <c r="I17" s="44" t="s">
        <v>71</v>
      </c>
      <c r="J17" s="48"/>
      <c r="K17" s="48"/>
      <c r="L17" s="33"/>
      <c r="M17" s="31"/>
    </row>
    <row r="18" spans="1:13" s="30" customFormat="1" ht="10.5">
      <c r="A18" s="40"/>
      <c r="B18" s="40"/>
      <c r="C18" s="40"/>
      <c r="D18" s="52"/>
      <c r="E18" s="52"/>
      <c r="F18" s="53" t="s">
        <v>53</v>
      </c>
      <c r="G18" s="53" t="s">
        <v>54</v>
      </c>
      <c r="H18" s="53" t="s">
        <v>55</v>
      </c>
      <c r="I18" s="53" t="s">
        <v>55</v>
      </c>
      <c r="J18" s="48"/>
      <c r="K18" s="48"/>
      <c r="L18" s="33"/>
      <c r="M18" s="33"/>
    </row>
    <row r="19" spans="1:13" ht="12.75">
      <c r="A19" s="30"/>
      <c r="B19" s="30"/>
      <c r="C19" s="35"/>
      <c r="D19" s="49"/>
      <c r="E19" s="49"/>
      <c r="F19" s="50"/>
      <c r="G19" s="50"/>
      <c r="H19" s="50"/>
      <c r="I19" s="50"/>
      <c r="J19" s="50"/>
      <c r="K19" s="50"/>
      <c r="L19" s="33"/>
      <c r="M19" s="31"/>
    </row>
    <row r="20" spans="1:13" ht="12.75">
      <c r="A20" s="62">
        <v>3</v>
      </c>
      <c r="B20" s="30" t="s">
        <v>58</v>
      </c>
      <c r="C20" s="30"/>
      <c r="D20" s="46" t="s">
        <v>82</v>
      </c>
      <c r="E20" s="46" t="s">
        <v>83</v>
      </c>
      <c r="F20" s="48">
        <v>59605266</v>
      </c>
      <c r="G20" s="48">
        <v>56316998</v>
      </c>
      <c r="H20" s="48">
        <v>116224113</v>
      </c>
      <c r="I20" s="48">
        <f>+H20-G20-F20</f>
        <v>301849</v>
      </c>
      <c r="J20" s="48"/>
      <c r="K20" s="48"/>
      <c r="L20" s="31"/>
      <c r="M20" s="31"/>
    </row>
    <row r="21" spans="1:13" ht="12.75">
      <c r="A21" s="30"/>
      <c r="B21" s="35"/>
      <c r="C21" s="35"/>
      <c r="D21" s="49"/>
      <c r="E21" s="49"/>
      <c r="F21" s="50"/>
      <c r="G21" s="50"/>
      <c r="H21" s="50"/>
      <c r="I21" s="48"/>
      <c r="J21" s="50"/>
      <c r="K21" s="50"/>
      <c r="L21" s="33"/>
      <c r="M21" s="31"/>
    </row>
    <row r="22" spans="1:13" ht="12.75">
      <c r="A22" s="35"/>
      <c r="B22" s="35"/>
      <c r="C22" s="35"/>
      <c r="D22" s="49"/>
      <c r="E22" s="49"/>
      <c r="F22" s="50"/>
      <c r="G22" s="50"/>
      <c r="H22" s="50"/>
      <c r="I22" s="50"/>
      <c r="J22" s="50"/>
      <c r="K22" s="50"/>
      <c r="L22" s="31"/>
      <c r="M22" s="31"/>
    </row>
    <row r="23" spans="1:13" ht="12.75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31"/>
      <c r="M23" s="31"/>
    </row>
    <row r="24" spans="1:1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1"/>
      <c r="M24" s="31"/>
    </row>
    <row r="25" spans="1:1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1"/>
      <c r="M25" s="31"/>
    </row>
    <row r="26" spans="1:13" ht="12.7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39" ht="12.75">
      <c r="A39">
        <f>22701586+55852</f>
        <v>22757438</v>
      </c>
    </row>
  </sheetData>
  <mergeCells count="2">
    <mergeCell ref="D6:E6"/>
    <mergeCell ref="D15:E15"/>
  </mergeCells>
  <printOptions/>
  <pageMargins left="0.7480314960629921" right="0.45" top="0.984251968503937" bottom="0.984251968503937" header="0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SPonce</cp:lastModifiedBy>
  <cp:lastPrinted>2007-12-06T18:10:33Z</cp:lastPrinted>
  <dcterms:created xsi:type="dcterms:W3CDTF">1998-12-29T20:15:03Z</dcterms:created>
  <dcterms:modified xsi:type="dcterms:W3CDTF">2007-12-06T18:14:41Z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