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2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Comercio'!$A$1:$M$197</definedName>
  </definedNames>
  <calcPr fullCalcOnLoad="1"/>
</workbook>
</file>

<file path=xl/sharedStrings.xml><?xml version="1.0" encoding="utf-8"?>
<sst xmlns="http://schemas.openxmlformats.org/spreadsheetml/2006/main" count="245" uniqueCount="140">
  <si>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</si>
  <si>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</si>
  <si>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</si>
  <si>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</si>
  <si>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</si>
  <si>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</si>
  <si>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</si>
  <si>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</si>
  <si>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</si>
  <si>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</si>
  <si>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</si>
  <si>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</si>
  <si>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</si>
  <si>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</si>
  <si>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</si>
  <si>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</si>
  <si>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</si>
  <si>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</si>
  <si>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</si>
  <si>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</si>
  <si>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</si>
  <si>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</si>
  <si>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2)</t>
  </si>
  <si>
    <t>INCLUYE REMATES.</t>
  </si>
  <si>
    <t>FUENTE :  ELABORADO EN BASE A INFORMACION DE LA BOLSA DE COMERCIO DE SANTIAGO, BOLSA DE VALORES.</t>
  </si>
  <si>
    <t>EN RUEDA (1)</t>
  </si>
  <si>
    <t>TOTAL MES (2)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</si>
  <si>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</si>
  <si>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</si>
  <si>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</si>
  <si>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</si>
  <si>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</si>
  <si>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</si>
  <si>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</si>
  <si>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</si>
  <si>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</si>
  <si>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</si>
  <si>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</si>
  <si>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</si>
  <si>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</si>
  <si>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</si>
  <si>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</si>
  <si>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</si>
  <si>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</si>
  <si>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</si>
  <si>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TANNER  CORREDORES DE BOLSA S.A.</t>
  </si>
  <si>
    <t>URETA Y BIANCHI CORREDORES DE  BOLSA S.A.</t>
  </si>
  <si>
    <t xml:space="preserve">FINANZAS Y NEGOCIOS S.A. C. DE BOLSA 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</si>
  <si>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</si>
  <si>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</si>
  <si>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</si>
  <si>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</si>
  <si>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</si>
  <si>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CHILEMARKET S.A. CORREDORES DE BOLSA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</si>
  <si>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</si>
  <si>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</si>
  <si>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</si>
  <si>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</si>
  <si>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</si>
  <si>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</si>
  <si>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</si>
  <si>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</si>
  <si>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</si>
  <si>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</si>
  <si>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</si>
  <si>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</si>
  <si>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</si>
  <si>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</si>
  <si>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</si>
  <si>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</si>
  <si>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</si>
  <si>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</si>
  <si>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</si>
  <si>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</si>
  <si>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</si>
  <si>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</si>
  <si>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</si>
  <si>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</si>
  <si>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</si>
  <si>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</si>
  <si>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</si>
  <si>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</si>
  <si>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</si>
  <si>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</si>
  <si>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</si>
  <si>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</si>
  <si>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</si>
  <si>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CONSORCIO</t>
  </si>
  <si>
    <t>DEUTSCHE SECURITIES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</si>
  <si>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</si>
  <si>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</si>
  <si>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</si>
  <si>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</si>
  <si>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</si>
  <si>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</si>
  <si>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</si>
  <si>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</si>
  <si>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</si>
  <si>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</si>
  <si>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</si>
  <si>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</si>
  <si>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</si>
  <si>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</si>
  <si>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</si>
  <si>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</si>
  <si>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</si>
  <si>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</si>
  <si>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</si>
  <si>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</si>
  <si>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</si>
  <si>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</si>
  <si>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</si>
  <si>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</si>
  <si>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</si>
  <si>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</si>
  <si>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LA BOLSA DE CORREDORES - BOLSA DE VALORES (1)</t>
  </si>
  <si>
    <t>CORREDORES (2)</t>
  </si>
  <si>
    <t>TRANSACCIONES EFECTUADAS EN</t>
  </si>
  <si>
    <t>(1) INCLUYE COMPRAS Y VENTAS, TANTO EN OPERACIONES POR CUENTA PROPIA COMO DE INTERMEDIACIÓN POR CUENTA DE TERCEROS</t>
  </si>
  <si>
    <t>(2) INCLUYE COMPRAS Y VENTAS, TANTO EN OPERACIONES POR CUENTA PROPIA COMO DE INTERMEDIACIÓN POR CUENTA DE TERCEROS</t>
  </si>
  <si>
    <t>PENTA</t>
  </si>
  <si>
    <t>CHG</t>
  </si>
  <si>
    <t>PENTA CORREDORES DE BOLSA S.A.</t>
  </si>
  <si>
    <t>PENTA CORREDORES DE BOLSA</t>
  </si>
  <si>
    <t>MILLONES DE PESOS. INCLUYE COMPRAS Y VENTAS, TANTO EN OPERACIONES POR CUENTA PROPIA COMO DE INTERMEDIACION POR CUENTA DE TERCEROS.</t>
  </si>
  <si>
    <t>INCLUYE COMPRAS Y VENTAS, TANTO EN OPERACIONES POR CUENTA PROPIA COMO DE INTERMEDIACIÓN POR CUENTA DE TERCEROS.</t>
  </si>
  <si>
    <t>TRANSACCIONES EFECTUADAS POR LOS CORREDORES DE LA BOLSA DE COMERCIO (1)</t>
  </si>
  <si>
    <t xml:space="preserve">EFECTUADAS POR LOS CORREDORES DE LA BOLSA DE COMERCIO </t>
  </si>
  <si>
    <t>BBVA CORREDORES DE BOLSA  S.A.</t>
  </si>
  <si>
    <t xml:space="preserve">TOTAL MES </t>
  </si>
  <si>
    <t>(MAYO2005, CIFRAS EN $ MILLONES)</t>
  </si>
  <si>
    <t>E N   R U E D A   (2)</t>
  </si>
  <si>
    <t>(MAYO 2005, CIFRAS EN $ MILLONES)</t>
  </si>
  <si>
    <t>TRANSACCIONES EFECTUADAS  EN LA BOLSA ELECTRONICA</t>
  </si>
  <si>
    <t>(Mayo 2005, millones de pesos)</t>
  </si>
  <si>
    <t>BANCOESTADO</t>
  </si>
  <si>
    <t>(Mayo de 2005)</t>
  </si>
  <si>
    <t>CELFIN CAPITAL S.A. C. DE BOLSA</t>
  </si>
  <si>
    <t>(Mayo de 2005, millones de pesos)</t>
  </si>
  <si>
    <t>( MAYO DE 2005)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</si>
</sst>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  <numFmt numFmtId="185" formatCode="&quot;$&quot;#,##0;[Red]\-&quot;$&quot;#,##0"/>
    <numFmt numFmtId="186" formatCode="#,##0;[Red]#,##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18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15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184" fontId="16" fillId="0" borderId="17" xfId="0" applyNumberFormat="1" applyFont="1" applyBorder="1" applyAlignment="1">
      <alignment/>
    </xf>
    <xf numFmtId="184" fontId="16" fillId="0" borderId="19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4" fontId="16" fillId="0" borderId="15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/>
    </xf>
    <xf numFmtId="0" fontId="12" fillId="2" borderId="0" xfId="0" applyFont="1" applyFill="1" applyBorder="1" applyAlignment="1">
      <alignment horizontal="left"/>
    </xf>
    <xf numFmtId="10" fontId="12" fillId="0" borderId="0" xfId="0" applyNumberFormat="1" applyFont="1" applyAlignment="1">
      <alignment horizontal="center"/>
    </xf>
    <xf numFmtId="0" fontId="9" fillId="2" borderId="20" xfId="0" applyFont="1" applyFill="1" applyBorder="1" applyAlignment="1">
      <alignment/>
    </xf>
    <xf numFmtId="3" fontId="9" fillId="2" borderId="21" xfId="0" applyNumberFormat="1" applyFont="1" applyFill="1" applyBorder="1" applyAlignment="1">
      <alignment horizontal="centerContinuous"/>
    </xf>
    <xf numFmtId="10" fontId="9" fillId="2" borderId="21" xfId="0" applyNumberFormat="1" applyFont="1" applyFill="1" applyBorder="1" applyAlignment="1">
      <alignment horizontal="centerContinuous"/>
    </xf>
    <xf numFmtId="10" fontId="9" fillId="2" borderId="22" xfId="0" applyNumberFormat="1" applyFont="1" applyFill="1" applyBorder="1" applyAlignment="1">
      <alignment horizontal="centerContinuous"/>
    </xf>
    <xf numFmtId="3" fontId="9" fillId="2" borderId="21" xfId="0" applyNumberFormat="1" applyFont="1" applyFill="1" applyBorder="1" applyAlignment="1">
      <alignment horizontal="left" indent="4"/>
    </xf>
    <xf numFmtId="10" fontId="9" fillId="2" borderId="23" xfId="0" applyNumberFormat="1" applyFont="1" applyFill="1" applyBorder="1" applyAlignment="1">
      <alignment horizontal="centerContinuous"/>
    </xf>
    <xf numFmtId="10" fontId="9" fillId="2" borderId="24" xfId="0" applyNumberFormat="1" applyFont="1" applyFill="1" applyBorder="1" applyAlignment="1">
      <alignment horizontal="centerContinuous"/>
    </xf>
    <xf numFmtId="10" fontId="9" fillId="2" borderId="20" xfId="0" applyNumberFormat="1" applyFont="1" applyFill="1" applyBorder="1" applyAlignment="1">
      <alignment horizontal="centerContinuous"/>
    </xf>
    <xf numFmtId="0" fontId="9" fillId="2" borderId="25" xfId="0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/>
    </xf>
    <xf numFmtId="10" fontId="9" fillId="2" borderId="21" xfId="0" applyNumberFormat="1" applyFont="1" applyFill="1" applyBorder="1" applyAlignment="1">
      <alignment horizontal="center"/>
    </xf>
    <xf numFmtId="10" fontId="9" fillId="2" borderId="22" xfId="0" applyNumberFormat="1" applyFont="1" applyFill="1" applyBorder="1" applyAlignment="1">
      <alignment horizontal="center"/>
    </xf>
    <xf numFmtId="3" fontId="9" fillId="2" borderId="22" xfId="0" applyNumberFormat="1" applyFont="1" applyFill="1" applyBorder="1" applyAlignment="1">
      <alignment horizontal="center"/>
    </xf>
    <xf numFmtId="10" fontId="9" fillId="2" borderId="25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right"/>
    </xf>
    <xf numFmtId="10" fontId="13" fillId="0" borderId="18" xfId="0" applyNumberFormat="1" applyFont="1" applyBorder="1" applyAlignment="1">
      <alignment horizontal="right"/>
    </xf>
    <xf numFmtId="10" fontId="13" fillId="0" borderId="26" xfId="0" applyNumberFormat="1" applyFont="1" applyBorder="1" applyAlignment="1">
      <alignment horizontal="right"/>
    </xf>
    <xf numFmtId="0" fontId="13" fillId="0" borderId="27" xfId="0" applyFont="1" applyBorder="1" applyAlignment="1">
      <alignment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18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13" fillId="0" borderId="25" xfId="0" applyFont="1" applyBorder="1" applyAlignment="1">
      <alignment/>
    </xf>
    <xf numFmtId="3" fontId="14" fillId="0" borderId="28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10" fontId="14" fillId="0" borderId="30" xfId="0" applyNumberFormat="1" applyFont="1" applyBorder="1" applyAlignment="1">
      <alignment horizontal="right"/>
    </xf>
    <xf numFmtId="10" fontId="14" fillId="0" borderId="29" xfId="0" applyNumberFormat="1" applyFont="1" applyBorder="1" applyAlignment="1">
      <alignment horizontal="right"/>
    </xf>
    <xf numFmtId="0" fontId="13" fillId="2" borderId="31" xfId="0" applyFont="1" applyFill="1" applyBorder="1" applyAlignment="1">
      <alignment horizontal="left"/>
    </xf>
    <xf numFmtId="3" fontId="14" fillId="2" borderId="23" xfId="0" applyNumberFormat="1" applyFont="1" applyFill="1" applyBorder="1" applyAlignment="1">
      <alignment/>
    </xf>
    <xf numFmtId="3" fontId="14" fillId="2" borderId="24" xfId="0" applyNumberFormat="1" applyFont="1" applyFill="1" applyBorder="1" applyAlignment="1">
      <alignment/>
    </xf>
    <xf numFmtId="0" fontId="13" fillId="2" borderId="32" xfId="0" applyFont="1" applyFill="1" applyBorder="1" applyAlignment="1">
      <alignment horizontal="left"/>
    </xf>
    <xf numFmtId="3" fontId="14" fillId="0" borderId="28" xfId="0" applyNumberFormat="1" applyFont="1" applyBorder="1" applyAlignment="1">
      <alignment/>
    </xf>
    <xf numFmtId="3" fontId="14" fillId="0" borderId="28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13" fillId="2" borderId="34" xfId="0" applyFont="1" applyFill="1" applyBorder="1" applyAlignment="1">
      <alignment horizontal="left"/>
    </xf>
    <xf numFmtId="3" fontId="2" fillId="0" borderId="13" xfId="0" applyNumberFormat="1" applyFont="1" applyBorder="1" applyAlignment="1">
      <alignment/>
    </xf>
    <xf numFmtId="4" fontId="14" fillId="0" borderId="0" xfId="0" applyNumberFormat="1" applyFont="1" applyBorder="1" applyAlignment="1" applyProtection="1">
      <alignment horizontal="right"/>
      <protection/>
    </xf>
    <xf numFmtId="4" fontId="14" fillId="0" borderId="18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28" xfId="0" applyNumberFormat="1" applyFont="1" applyBorder="1" applyAlignment="1">
      <alignment horizontal="right"/>
    </xf>
    <xf numFmtId="4" fontId="14" fillId="0" borderId="29" xfId="0" applyNumberFormat="1" applyFont="1" applyBorder="1" applyAlignment="1">
      <alignment horizontal="right"/>
    </xf>
    <xf numFmtId="4" fontId="14" fillId="0" borderId="30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3" fontId="14" fillId="2" borderId="21" xfId="0" applyNumberFormat="1" applyFont="1" applyFill="1" applyBorder="1" applyAlignment="1">
      <alignment/>
    </xf>
    <xf numFmtId="4" fontId="14" fillId="2" borderId="21" xfId="0" applyNumberFormat="1" applyFont="1" applyFill="1" applyBorder="1" applyAlignment="1">
      <alignment/>
    </xf>
    <xf numFmtId="3" fontId="14" fillId="2" borderId="2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12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13" name="TextBox 14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4" name="TextBox 15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5" name="TextBox 16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85725</xdr:rowOff>
    </xdr:from>
    <xdr:ext cx="76200" cy="209550"/>
    <xdr:sp>
      <xdr:nvSpPr>
        <xdr:cNvPr id="16" name="TextBox 17"/>
        <xdr:cNvSpPr txBox="1">
          <a:spLocks noChangeArrowheads="1"/>
        </xdr:cNvSpPr>
      </xdr:nvSpPr>
      <xdr:spPr>
        <a:xfrm>
          <a:off x="2647950" y="2047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zoomScale="75" zoomScaleNormal="75" workbookViewId="0" topLeftCell="A144">
      <selection activeCell="B158" sqref="B158"/>
    </sheetView>
  </sheetViews>
  <sheetFormatPr defaultColWidth="11.421875" defaultRowHeight="15" customHeight="1"/>
  <cols>
    <col min="1" max="1" width="3.7109375" style="0" customWidth="1"/>
    <col min="2" max="2" width="46.8515625" style="0" customWidth="1"/>
    <col min="3" max="3" width="31.140625" style="0" customWidth="1"/>
    <col min="4" max="4" width="19.8515625" style="0" customWidth="1"/>
    <col min="5" max="5" width="17.421875" style="0" customWidth="1"/>
    <col min="6" max="6" width="24.57421875" style="0" customWidth="1"/>
    <col min="7" max="7" width="29.8515625" style="0" customWidth="1"/>
    <col min="8" max="8" width="18.8515625" style="0" customWidth="1"/>
    <col min="9" max="9" width="26.7109375" style="0" customWidth="1"/>
    <col min="10" max="10" width="24.00390625" style="0" customWidth="1"/>
    <col min="11" max="11" width="22.8515625" style="0" customWidth="1"/>
    <col min="12" max="12" width="22.00390625" style="0" customWidth="1"/>
    <col min="13" max="13" width="25.421875" style="0" customWidth="1"/>
    <col min="15" max="15" width="13.7109375" style="0" bestFit="1" customWidth="1"/>
  </cols>
  <sheetData>
    <row r="1" spans="3:11" ht="18" hidden="1">
      <c r="C1" s="173" t="s">
        <v>27</v>
      </c>
      <c r="D1" s="173"/>
      <c r="E1" s="173"/>
      <c r="F1" s="173"/>
      <c r="G1" s="173"/>
      <c r="H1" s="173"/>
      <c r="I1" s="173"/>
      <c r="J1" s="173"/>
      <c r="K1" s="173"/>
    </row>
    <row r="2" spans="3:11" ht="18" hidden="1">
      <c r="C2" s="173" t="s">
        <v>28</v>
      </c>
      <c r="D2" s="173"/>
      <c r="E2" s="173"/>
      <c r="F2" s="173"/>
      <c r="G2" s="173"/>
      <c r="H2" s="173"/>
      <c r="I2" s="173"/>
      <c r="J2" s="173"/>
      <c r="K2" s="173"/>
    </row>
    <row r="3" spans="1:13" ht="18" hidden="1">
      <c r="A3" s="174">
        <v>38503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 hidden="1">
      <c r="A4" s="10"/>
      <c r="B4" s="10"/>
      <c r="C4" s="172" t="s">
        <v>29</v>
      </c>
      <c r="D4" s="172"/>
      <c r="E4" s="172"/>
      <c r="F4" s="172"/>
      <c r="G4" s="172"/>
      <c r="H4" s="172"/>
      <c r="I4" s="172"/>
      <c r="J4" s="172"/>
      <c r="K4" s="172"/>
      <c r="L4" s="5" t="s">
        <v>13</v>
      </c>
      <c r="M4" s="30"/>
    </row>
    <row r="5" spans="1:13" ht="16.5" hidden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8" t="s">
        <v>14</v>
      </c>
      <c r="M5" s="30"/>
    </row>
    <row r="6" spans="1:13" s="10" customFormat="1" ht="17.25" hidden="1" thickBot="1" thickTop="1">
      <c r="A6" s="31"/>
      <c r="B6" s="28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35</v>
      </c>
      <c r="L6" s="28" t="s">
        <v>11</v>
      </c>
      <c r="M6" s="35" t="s">
        <v>10</v>
      </c>
    </row>
    <row r="7" spans="1:13" ht="16.5" hidden="1" thickTop="1">
      <c r="A7" s="9">
        <v>1</v>
      </c>
      <c r="B7" s="10" t="s">
        <v>15</v>
      </c>
      <c r="C7" s="33">
        <v>32776541907</v>
      </c>
      <c r="D7" s="33">
        <v>0</v>
      </c>
      <c r="E7" s="33">
        <v>0</v>
      </c>
      <c r="F7" s="33">
        <v>0</v>
      </c>
      <c r="G7" s="33">
        <v>449820108320</v>
      </c>
      <c r="H7" s="33">
        <v>17153579207</v>
      </c>
      <c r="I7" s="33">
        <v>485242404409</v>
      </c>
      <c r="J7" s="33">
        <v>0</v>
      </c>
      <c r="K7" s="33">
        <v>0</v>
      </c>
      <c r="L7" s="33">
        <v>371162540369</v>
      </c>
      <c r="M7" s="34">
        <f aca="true" t="shared" si="0" ref="M7:M36">SUM(C7:L7)</f>
        <v>1356155174212</v>
      </c>
    </row>
    <row r="8" spans="1:13" ht="15.75" hidden="1">
      <c r="A8" s="9">
        <v>2</v>
      </c>
      <c r="B8" s="10" t="s">
        <v>16</v>
      </c>
      <c r="C8" s="33">
        <v>254882614884</v>
      </c>
      <c r="D8" s="33">
        <v>0</v>
      </c>
      <c r="E8" s="33">
        <v>0</v>
      </c>
      <c r="F8" s="33">
        <v>0</v>
      </c>
      <c r="G8" s="33">
        <v>262832937228</v>
      </c>
      <c r="H8" s="33">
        <v>18416286237</v>
      </c>
      <c r="I8" s="33">
        <v>400068101915</v>
      </c>
      <c r="J8" s="167">
        <v>0</v>
      </c>
      <c r="K8" s="33">
        <v>3587060</v>
      </c>
      <c r="L8" s="33">
        <v>1328648503653</v>
      </c>
      <c r="M8" s="34">
        <f t="shared" si="0"/>
        <v>2264852030977</v>
      </c>
    </row>
    <row r="9" spans="1:13" ht="15.75" hidden="1">
      <c r="A9" s="9">
        <v>3</v>
      </c>
      <c r="B9" s="10" t="s">
        <v>50</v>
      </c>
      <c r="C9" s="33">
        <v>24512802176</v>
      </c>
      <c r="D9" s="33">
        <v>455000</v>
      </c>
      <c r="E9" s="33">
        <v>0</v>
      </c>
      <c r="F9" s="33">
        <v>0</v>
      </c>
      <c r="G9" s="33">
        <v>278436922172</v>
      </c>
      <c r="H9" s="33">
        <v>34205357483</v>
      </c>
      <c r="I9" s="33">
        <v>812194831097</v>
      </c>
      <c r="J9" s="33">
        <v>0</v>
      </c>
      <c r="K9" s="33">
        <v>0</v>
      </c>
      <c r="L9" s="33">
        <v>38545883238</v>
      </c>
      <c r="M9" s="34">
        <f t="shared" si="0"/>
        <v>1187896251166</v>
      </c>
    </row>
    <row r="10" spans="1:14" s="10" customFormat="1" ht="15.75" hidden="1">
      <c r="A10" s="9">
        <v>4</v>
      </c>
      <c r="B10" s="10" t="s">
        <v>128</v>
      </c>
      <c r="C10" s="33">
        <v>78843530925</v>
      </c>
      <c r="D10" s="33">
        <v>0</v>
      </c>
      <c r="E10" s="33">
        <v>0</v>
      </c>
      <c r="F10" s="33">
        <v>0</v>
      </c>
      <c r="G10" s="33">
        <v>926569137909</v>
      </c>
      <c r="H10" s="33">
        <v>49846129209</v>
      </c>
      <c r="I10" s="33">
        <v>517969280307</v>
      </c>
      <c r="J10" s="33">
        <v>0</v>
      </c>
      <c r="K10" s="33">
        <v>0</v>
      </c>
      <c r="L10" s="33">
        <v>947800137662</v>
      </c>
      <c r="M10" s="34">
        <f t="shared" si="0"/>
        <v>2521028216012</v>
      </c>
      <c r="N10"/>
    </row>
    <row r="11" spans="1:14" s="10" customFormat="1" ht="13.5" customHeight="1" hidden="1">
      <c r="A11" s="9">
        <v>5</v>
      </c>
      <c r="B11" s="10" t="s">
        <v>52</v>
      </c>
      <c r="C11" s="33">
        <v>11517628563</v>
      </c>
      <c r="D11" s="33">
        <v>0</v>
      </c>
      <c r="E11" s="33">
        <v>0</v>
      </c>
      <c r="F11" s="33">
        <v>0</v>
      </c>
      <c r="G11" s="33">
        <v>242432596781</v>
      </c>
      <c r="H11" s="33">
        <v>4432208735</v>
      </c>
      <c r="I11" s="33">
        <v>522546521304</v>
      </c>
      <c r="J11" s="33">
        <v>0</v>
      </c>
      <c r="K11" s="33">
        <v>0</v>
      </c>
      <c r="L11" s="33">
        <v>191870024749</v>
      </c>
      <c r="M11" s="34">
        <f t="shared" si="0"/>
        <v>972798980132</v>
      </c>
      <c r="N11"/>
    </row>
    <row r="12" spans="1:13" ht="15.75" hidden="1">
      <c r="A12" s="9">
        <v>6</v>
      </c>
      <c r="B12" s="10" t="s">
        <v>63</v>
      </c>
      <c r="C12" s="33">
        <v>31390854963</v>
      </c>
      <c r="D12" s="33">
        <v>0</v>
      </c>
      <c r="E12" s="33">
        <v>290506391</v>
      </c>
      <c r="F12" s="33">
        <v>0</v>
      </c>
      <c r="G12" s="33">
        <v>258488709846</v>
      </c>
      <c r="H12" s="33">
        <v>20862181453</v>
      </c>
      <c r="I12" s="33">
        <v>113043110430</v>
      </c>
      <c r="J12" s="33">
        <v>0</v>
      </c>
      <c r="K12" s="33">
        <v>498055802</v>
      </c>
      <c r="L12" s="33">
        <v>1812554019715</v>
      </c>
      <c r="M12" s="34">
        <f t="shared" si="0"/>
        <v>2237127438600</v>
      </c>
    </row>
    <row r="13" spans="1:13" ht="15.75" hidden="1">
      <c r="A13" s="9">
        <v>7</v>
      </c>
      <c r="B13" s="10" t="s">
        <v>36</v>
      </c>
      <c r="C13" s="33">
        <v>90813833033</v>
      </c>
      <c r="D13" s="33">
        <v>0</v>
      </c>
      <c r="E13" s="33">
        <v>0</v>
      </c>
      <c r="F13" s="33">
        <v>0</v>
      </c>
      <c r="G13" s="33">
        <v>141488096877</v>
      </c>
      <c r="H13" s="33">
        <v>10270262282</v>
      </c>
      <c r="I13" s="33">
        <v>414593713833</v>
      </c>
      <c r="J13" s="33">
        <v>0</v>
      </c>
      <c r="K13" s="33">
        <v>0</v>
      </c>
      <c r="L13" s="33">
        <v>1406652725955</v>
      </c>
      <c r="M13" s="34">
        <f t="shared" si="0"/>
        <v>2063818631980</v>
      </c>
    </row>
    <row r="14" spans="1:13" ht="15.75" hidden="1">
      <c r="A14" s="9">
        <v>8</v>
      </c>
      <c r="B14" s="10" t="s">
        <v>42</v>
      </c>
      <c r="C14" s="33">
        <v>112347816877</v>
      </c>
      <c r="D14" s="33">
        <v>0</v>
      </c>
      <c r="E14" s="33">
        <v>0</v>
      </c>
      <c r="F14" s="33">
        <v>0</v>
      </c>
      <c r="G14" s="33">
        <v>13623262474</v>
      </c>
      <c r="H14" s="33">
        <v>706136858</v>
      </c>
      <c r="I14" s="33">
        <v>17502852831</v>
      </c>
      <c r="J14" s="33">
        <v>0</v>
      </c>
      <c r="K14" s="33">
        <v>0</v>
      </c>
      <c r="L14" s="33">
        <v>834534094394</v>
      </c>
      <c r="M14" s="34">
        <f t="shared" si="0"/>
        <v>978714163434</v>
      </c>
    </row>
    <row r="15" spans="1:13" ht="15.75" hidden="1">
      <c r="A15" s="9">
        <v>9</v>
      </c>
      <c r="B15" s="10" t="s">
        <v>33</v>
      </c>
      <c r="C15" s="33">
        <v>256683873634</v>
      </c>
      <c r="D15" s="33">
        <v>44879300</v>
      </c>
      <c r="E15" s="33">
        <v>0</v>
      </c>
      <c r="F15" s="33">
        <v>0</v>
      </c>
      <c r="G15" s="33">
        <v>28783064631</v>
      </c>
      <c r="H15" s="33">
        <v>9524137931</v>
      </c>
      <c r="I15" s="33">
        <v>78682167009</v>
      </c>
      <c r="J15" s="33">
        <v>25935664</v>
      </c>
      <c r="K15" s="33">
        <v>2019975924</v>
      </c>
      <c r="L15" s="33">
        <v>297058905935</v>
      </c>
      <c r="M15" s="34">
        <f t="shared" si="0"/>
        <v>672822940028</v>
      </c>
    </row>
    <row r="16" spans="1:13" ht="15.75" hidden="1">
      <c r="A16" s="9">
        <v>10</v>
      </c>
      <c r="B16" s="10" t="s">
        <v>51</v>
      </c>
      <c r="C16" s="33">
        <v>58127374349</v>
      </c>
      <c r="D16" s="33">
        <v>0</v>
      </c>
      <c r="E16" s="33">
        <v>0</v>
      </c>
      <c r="F16" s="33">
        <v>0</v>
      </c>
      <c r="G16" s="33">
        <v>108920774549</v>
      </c>
      <c r="H16" s="33">
        <v>0</v>
      </c>
      <c r="I16" s="33">
        <v>889414575</v>
      </c>
      <c r="J16" s="33">
        <v>0</v>
      </c>
      <c r="K16" s="33">
        <v>0</v>
      </c>
      <c r="L16" s="33">
        <v>84901263156</v>
      </c>
      <c r="M16" s="34">
        <f t="shared" si="0"/>
        <v>252838826629</v>
      </c>
    </row>
    <row r="17" spans="1:13" ht="15.75" hidden="1">
      <c r="A17" s="9">
        <v>11</v>
      </c>
      <c r="B17" s="10" t="s">
        <v>45</v>
      </c>
      <c r="C17" s="33">
        <v>11880897490</v>
      </c>
      <c r="D17" s="33">
        <v>0</v>
      </c>
      <c r="E17" s="33">
        <v>0</v>
      </c>
      <c r="F17" s="33">
        <v>0</v>
      </c>
      <c r="G17" s="33">
        <v>2345018313</v>
      </c>
      <c r="H17" s="33">
        <v>524845050</v>
      </c>
      <c r="I17" s="33">
        <v>5833006657</v>
      </c>
      <c r="J17" s="33">
        <v>8134</v>
      </c>
      <c r="K17" s="33">
        <v>0</v>
      </c>
      <c r="L17" s="33">
        <v>68694349794</v>
      </c>
      <c r="M17" s="34">
        <f>SUM(C17:L17)</f>
        <v>89278125438</v>
      </c>
    </row>
    <row r="18" spans="1:13" ht="15.75" hidden="1">
      <c r="A18" s="9">
        <v>12</v>
      </c>
      <c r="B18" s="10" t="s">
        <v>54</v>
      </c>
      <c r="C18" s="33">
        <v>488540926</v>
      </c>
      <c r="D18" s="33">
        <v>0</v>
      </c>
      <c r="E18" s="33">
        <v>0</v>
      </c>
      <c r="F18" s="33">
        <v>0</v>
      </c>
      <c r="G18" s="33">
        <v>294022907133</v>
      </c>
      <c r="H18" s="33">
        <v>30963861489</v>
      </c>
      <c r="I18" s="33">
        <v>768904773543</v>
      </c>
      <c r="J18" s="33">
        <v>0</v>
      </c>
      <c r="K18" s="33">
        <v>0</v>
      </c>
      <c r="L18" s="33">
        <v>1309884807974</v>
      </c>
      <c r="M18" s="34">
        <f t="shared" si="0"/>
        <v>2404264891065</v>
      </c>
    </row>
    <row r="19" spans="1:13" ht="15.75" hidden="1">
      <c r="A19" s="9">
        <v>13</v>
      </c>
      <c r="B19" s="10" t="s">
        <v>37</v>
      </c>
      <c r="C19" s="33">
        <v>35371054980</v>
      </c>
      <c r="D19" s="33">
        <v>0</v>
      </c>
      <c r="E19" s="33">
        <v>0</v>
      </c>
      <c r="F19" s="33">
        <v>0</v>
      </c>
      <c r="G19" s="33">
        <v>45414587240</v>
      </c>
      <c r="H19" s="33">
        <v>8935238326</v>
      </c>
      <c r="I19" s="33">
        <v>8865093068</v>
      </c>
      <c r="J19" s="33">
        <v>0</v>
      </c>
      <c r="K19" s="33">
        <v>0</v>
      </c>
      <c r="L19" s="33">
        <v>797891708754</v>
      </c>
      <c r="M19" s="34">
        <f t="shared" si="0"/>
        <v>896477682368</v>
      </c>
    </row>
    <row r="20" spans="1:13" ht="15.75" hidden="1">
      <c r="A20" s="9">
        <v>14</v>
      </c>
      <c r="B20" s="10" t="s">
        <v>49</v>
      </c>
      <c r="C20" s="33">
        <v>4825370196</v>
      </c>
      <c r="D20" s="33">
        <v>0</v>
      </c>
      <c r="E20" s="33">
        <v>0</v>
      </c>
      <c r="F20" s="33">
        <v>0</v>
      </c>
      <c r="G20" s="33">
        <v>26620536802</v>
      </c>
      <c r="H20" s="33">
        <v>7450108478</v>
      </c>
      <c r="I20" s="33">
        <v>2271735660</v>
      </c>
      <c r="J20" s="33">
        <v>0</v>
      </c>
      <c r="K20" s="33">
        <v>268800</v>
      </c>
      <c r="L20" s="33">
        <v>17745611140</v>
      </c>
      <c r="M20" s="34">
        <f t="shared" si="0"/>
        <v>58913631076</v>
      </c>
    </row>
    <row r="21" spans="1:13" ht="15.75" hidden="1">
      <c r="A21" s="9">
        <v>15</v>
      </c>
      <c r="B21" s="10" t="s">
        <v>137</v>
      </c>
      <c r="C21" s="33">
        <v>475459870821</v>
      </c>
      <c r="D21" s="33">
        <v>4578000</v>
      </c>
      <c r="E21" s="33">
        <v>323509391</v>
      </c>
      <c r="F21" s="33">
        <v>0</v>
      </c>
      <c r="G21" s="33">
        <v>158725582947</v>
      </c>
      <c r="H21" s="33">
        <v>22772000476</v>
      </c>
      <c r="I21" s="33">
        <v>32901796731</v>
      </c>
      <c r="J21" s="33">
        <v>0</v>
      </c>
      <c r="K21" s="33">
        <v>1616389557</v>
      </c>
      <c r="L21" s="33">
        <v>32341384554</v>
      </c>
      <c r="M21" s="34">
        <f t="shared" si="0"/>
        <v>724145112477</v>
      </c>
    </row>
    <row r="22" spans="1:13" ht="15.75" hidden="1">
      <c r="A22" s="9">
        <v>16</v>
      </c>
      <c r="B22" s="10" t="s">
        <v>34</v>
      </c>
      <c r="C22" s="33">
        <v>14846179500</v>
      </c>
      <c r="D22" s="33">
        <v>0</v>
      </c>
      <c r="E22" s="33">
        <v>0</v>
      </c>
      <c r="F22" s="33">
        <v>0</v>
      </c>
      <c r="G22" s="33">
        <v>14994932599</v>
      </c>
      <c r="H22" s="33">
        <v>1253902861</v>
      </c>
      <c r="I22" s="33">
        <v>4185650861</v>
      </c>
      <c r="J22" s="33">
        <v>0</v>
      </c>
      <c r="K22" s="33">
        <v>0</v>
      </c>
      <c r="L22" s="33">
        <v>92665112939</v>
      </c>
      <c r="M22" s="34">
        <f t="shared" si="0"/>
        <v>127945778760</v>
      </c>
    </row>
    <row r="23" spans="1:13" ht="15.75" hidden="1">
      <c r="A23" s="9">
        <v>17</v>
      </c>
      <c r="B23" s="10" t="s">
        <v>17</v>
      </c>
      <c r="C23" s="33">
        <v>63243936032</v>
      </c>
      <c r="D23" s="33">
        <v>0</v>
      </c>
      <c r="E23" s="33">
        <v>0</v>
      </c>
      <c r="F23" s="33">
        <v>0</v>
      </c>
      <c r="G23" s="33">
        <v>13727404059</v>
      </c>
      <c r="H23" s="33">
        <v>1104081218</v>
      </c>
      <c r="I23" s="33">
        <v>7010947920</v>
      </c>
      <c r="J23" s="33">
        <v>17050000</v>
      </c>
      <c r="K23" s="33">
        <v>0</v>
      </c>
      <c r="L23" s="33">
        <v>12207013237</v>
      </c>
      <c r="M23" s="34">
        <f t="shared" si="0"/>
        <v>97310432466</v>
      </c>
    </row>
    <row r="24" spans="1:13" ht="15.75" hidden="1">
      <c r="A24" s="9">
        <f>1+A23</f>
        <v>18</v>
      </c>
      <c r="B24" s="10" t="s">
        <v>18</v>
      </c>
      <c r="C24" s="33">
        <v>7069303831</v>
      </c>
      <c r="D24" s="33">
        <v>3366000</v>
      </c>
      <c r="E24" s="33">
        <v>0</v>
      </c>
      <c r="F24" s="33">
        <v>0</v>
      </c>
      <c r="G24" s="33">
        <v>14315192757</v>
      </c>
      <c r="H24" s="33">
        <v>10200869044</v>
      </c>
      <c r="I24" s="33">
        <v>357798424217</v>
      </c>
      <c r="J24" s="33">
        <v>0</v>
      </c>
      <c r="K24" s="33">
        <v>0</v>
      </c>
      <c r="L24" s="33">
        <v>650368033664</v>
      </c>
      <c r="M24" s="34">
        <f t="shared" si="0"/>
        <v>1039755189513</v>
      </c>
    </row>
    <row r="25" spans="1:13" ht="15.75" hidden="1">
      <c r="A25" s="9">
        <f aca="true" t="shared" si="1" ref="A25:A40">1+A24</f>
        <v>19</v>
      </c>
      <c r="B25" s="10" t="s">
        <v>57</v>
      </c>
      <c r="C25" s="33">
        <v>6754674332</v>
      </c>
      <c r="D25" s="33">
        <v>0</v>
      </c>
      <c r="E25" s="33">
        <v>1975125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4125929520</v>
      </c>
      <c r="M25" s="34">
        <f t="shared" si="0"/>
        <v>10882578977</v>
      </c>
    </row>
    <row r="26" spans="1:13" ht="15.75" hidden="1">
      <c r="A26" s="9">
        <f t="shared" si="1"/>
        <v>20</v>
      </c>
      <c r="B26" s="10" t="s">
        <v>47</v>
      </c>
      <c r="C26" s="33">
        <v>6281400854</v>
      </c>
      <c r="D26" s="33">
        <v>0</v>
      </c>
      <c r="E26" s="33">
        <v>33003000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3125852678</v>
      </c>
      <c r="M26" s="34">
        <f t="shared" si="0"/>
        <v>9440256532</v>
      </c>
    </row>
    <row r="27" spans="1:13" ht="15.75" hidden="1">
      <c r="A27" s="9">
        <f t="shared" si="1"/>
        <v>21</v>
      </c>
      <c r="B27" s="10" t="s">
        <v>46</v>
      </c>
      <c r="C27" s="33">
        <v>98283451265</v>
      </c>
      <c r="D27" s="33">
        <v>392900</v>
      </c>
      <c r="E27" s="33">
        <v>1975125</v>
      </c>
      <c r="F27" s="33">
        <v>0</v>
      </c>
      <c r="G27" s="33">
        <v>0</v>
      </c>
      <c r="H27" s="33">
        <v>0</v>
      </c>
      <c r="I27" s="33">
        <v>0</v>
      </c>
      <c r="J27" s="33">
        <v>9000000</v>
      </c>
      <c r="K27" s="33">
        <v>0</v>
      </c>
      <c r="L27" s="33">
        <v>0</v>
      </c>
      <c r="M27" s="34">
        <f t="shared" si="0"/>
        <v>98294819290</v>
      </c>
    </row>
    <row r="28" spans="1:13" ht="15.75" hidden="1">
      <c r="A28" s="9">
        <f t="shared" si="1"/>
        <v>22</v>
      </c>
      <c r="B28" s="10" t="s">
        <v>48</v>
      </c>
      <c r="C28" s="33">
        <v>5562787013</v>
      </c>
      <c r="D28" s="33">
        <v>1057000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2352017527</v>
      </c>
      <c r="M28" s="34">
        <f t="shared" si="0"/>
        <v>7915861540</v>
      </c>
    </row>
    <row r="29" spans="1:13" ht="15" customHeight="1" hidden="1">
      <c r="A29" s="9">
        <f t="shared" si="1"/>
        <v>23</v>
      </c>
      <c r="B29" s="10" t="s">
        <v>19</v>
      </c>
      <c r="C29" s="33">
        <v>6476417463</v>
      </c>
      <c r="D29" s="33">
        <v>0</v>
      </c>
      <c r="E29" s="33">
        <v>0</v>
      </c>
      <c r="F29" s="33">
        <v>0</v>
      </c>
      <c r="G29" s="33">
        <v>1324309082</v>
      </c>
      <c r="H29" s="33">
        <v>0</v>
      </c>
      <c r="I29" s="33">
        <v>0</v>
      </c>
      <c r="J29" s="33">
        <v>0</v>
      </c>
      <c r="K29" s="33">
        <v>5212476</v>
      </c>
      <c r="L29" s="33">
        <v>0</v>
      </c>
      <c r="M29" s="34">
        <f t="shared" si="0"/>
        <v>7805939021</v>
      </c>
    </row>
    <row r="30" spans="1:13" ht="14.25" customHeight="1" hidden="1">
      <c r="A30" s="9">
        <f t="shared" si="1"/>
        <v>24</v>
      </c>
      <c r="B30" s="10" t="s">
        <v>31</v>
      </c>
      <c r="C30" s="33">
        <v>1659441001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107">
        <f t="shared" si="0"/>
        <v>1659441001</v>
      </c>
    </row>
    <row r="31" spans="1:13" ht="15.75" hidden="1">
      <c r="A31" s="9">
        <f t="shared" si="1"/>
        <v>25</v>
      </c>
      <c r="B31" s="10" t="s">
        <v>44</v>
      </c>
      <c r="C31" s="33">
        <v>6349308414</v>
      </c>
      <c r="D31" s="33">
        <v>28107000</v>
      </c>
      <c r="E31" s="33">
        <v>0</v>
      </c>
      <c r="F31" s="33">
        <v>0</v>
      </c>
      <c r="G31" s="33">
        <v>1258187161</v>
      </c>
      <c r="H31" s="33">
        <v>0</v>
      </c>
      <c r="I31" s="33">
        <v>0</v>
      </c>
      <c r="J31" s="33">
        <v>0</v>
      </c>
      <c r="K31" s="33">
        <v>268800</v>
      </c>
      <c r="L31" s="33">
        <v>3711359669</v>
      </c>
      <c r="M31" s="34">
        <f t="shared" si="0"/>
        <v>11347231044</v>
      </c>
    </row>
    <row r="32" spans="1:13" ht="15.75" hidden="1">
      <c r="A32" s="9">
        <f t="shared" si="1"/>
        <v>26</v>
      </c>
      <c r="B32" s="10" t="s">
        <v>38</v>
      </c>
      <c r="C32" s="33">
        <v>3303984307</v>
      </c>
      <c r="D32" s="33">
        <v>1403000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 t="shared" si="0"/>
        <v>3305387307</v>
      </c>
    </row>
    <row r="33" spans="1:13" ht="15.75" hidden="1">
      <c r="A33" s="9">
        <f t="shared" si="1"/>
        <v>27</v>
      </c>
      <c r="B33" s="10" t="s">
        <v>32</v>
      </c>
      <c r="C33" s="33">
        <v>4937211873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1710000</v>
      </c>
      <c r="M33" s="34">
        <f t="shared" si="0"/>
        <v>4938921873</v>
      </c>
    </row>
    <row r="34" spans="1:13" ht="15.75" hidden="1">
      <c r="A34" s="9">
        <f t="shared" si="1"/>
        <v>28</v>
      </c>
      <c r="B34" s="10" t="s">
        <v>40</v>
      </c>
      <c r="C34" s="33">
        <v>3458737464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 t="shared" si="0"/>
        <v>3458737464</v>
      </c>
    </row>
    <row r="35" spans="1:13" ht="15.75" hidden="1">
      <c r="A35" s="9">
        <f t="shared" si="1"/>
        <v>29</v>
      </c>
      <c r="B35" s="10" t="s">
        <v>30</v>
      </c>
      <c r="C35" s="33">
        <v>854235896</v>
      </c>
      <c r="D35" s="33">
        <v>0</v>
      </c>
      <c r="E35" s="33">
        <v>0</v>
      </c>
      <c r="F35" s="33">
        <v>0</v>
      </c>
      <c r="G35" s="33">
        <v>1914546931</v>
      </c>
      <c r="H35" s="33">
        <v>133487497</v>
      </c>
      <c r="I35" s="33">
        <v>0</v>
      </c>
      <c r="J35" s="33">
        <v>0</v>
      </c>
      <c r="K35" s="33">
        <v>0</v>
      </c>
      <c r="L35" s="33">
        <v>2256639822</v>
      </c>
      <c r="M35" s="34">
        <f t="shared" si="0"/>
        <v>5158910146</v>
      </c>
    </row>
    <row r="36" spans="1:13" ht="15.75" hidden="1">
      <c r="A36" s="9">
        <f t="shared" si="1"/>
        <v>30</v>
      </c>
      <c r="B36" s="10" t="s">
        <v>43</v>
      </c>
      <c r="C36" s="33">
        <v>2080205877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f t="shared" si="0"/>
        <v>2080205877</v>
      </c>
    </row>
    <row r="37" spans="1:13" ht="15.75" hidden="1">
      <c r="A37" s="9">
        <f t="shared" si="1"/>
        <v>31</v>
      </c>
      <c r="B37" s="10" t="s">
        <v>41</v>
      </c>
      <c r="C37" s="33">
        <v>31603633172</v>
      </c>
      <c r="D37" s="33">
        <v>0</v>
      </c>
      <c r="E37" s="33">
        <v>0</v>
      </c>
      <c r="F37" s="33">
        <v>0</v>
      </c>
      <c r="G37" s="33">
        <v>34833667273</v>
      </c>
      <c r="H37" s="33">
        <v>33868592</v>
      </c>
      <c r="I37" s="33">
        <v>12698934672</v>
      </c>
      <c r="J37" s="33">
        <v>0</v>
      </c>
      <c r="K37" s="33">
        <v>718013</v>
      </c>
      <c r="L37" s="33">
        <v>396629669348</v>
      </c>
      <c r="M37" s="34">
        <f>SUM(C37:L37)</f>
        <v>475800491070</v>
      </c>
    </row>
    <row r="38" spans="1:13" ht="15.75" hidden="1">
      <c r="A38" s="9">
        <f t="shared" si="1"/>
        <v>32</v>
      </c>
      <c r="B38" s="10" t="s">
        <v>62</v>
      </c>
      <c r="C38" s="33">
        <v>334997544</v>
      </c>
      <c r="D38" s="33">
        <v>0</v>
      </c>
      <c r="E38" s="33">
        <v>0</v>
      </c>
      <c r="F38" s="33">
        <v>0</v>
      </c>
      <c r="G38" s="33">
        <v>80438840028</v>
      </c>
      <c r="H38" s="33">
        <v>0</v>
      </c>
      <c r="I38" s="33">
        <v>79706645690</v>
      </c>
      <c r="J38" s="33">
        <v>0</v>
      </c>
      <c r="K38" s="33">
        <v>0</v>
      </c>
      <c r="L38" s="33">
        <v>1379152057860</v>
      </c>
      <c r="M38" s="34">
        <f>SUM(C38:L38)</f>
        <v>1539632541122</v>
      </c>
    </row>
    <row r="39" spans="1:13" ht="15.75" hidden="1">
      <c r="A39" s="9">
        <f t="shared" si="1"/>
        <v>33</v>
      </c>
      <c r="B39" s="10" t="s">
        <v>64</v>
      </c>
      <c r="C39" s="33">
        <v>115948166691</v>
      </c>
      <c r="D39" s="33">
        <v>153000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73798</v>
      </c>
      <c r="K39" s="33">
        <v>0</v>
      </c>
      <c r="L39" s="33">
        <v>1518915166</v>
      </c>
      <c r="M39" s="34">
        <f>SUM(C39:L39)</f>
        <v>117467308655</v>
      </c>
    </row>
    <row r="40" spans="1:13" ht="16.5" hidden="1" thickBot="1">
      <c r="A40" s="9">
        <f t="shared" si="1"/>
        <v>34</v>
      </c>
      <c r="B40" s="18" t="s">
        <v>122</v>
      </c>
      <c r="C40" s="33">
        <v>30249009468</v>
      </c>
      <c r="D40" s="33">
        <v>0</v>
      </c>
      <c r="E40" s="33">
        <v>0</v>
      </c>
      <c r="F40" s="33">
        <v>0</v>
      </c>
      <c r="G40" s="33">
        <v>56414952</v>
      </c>
      <c r="H40" s="33">
        <v>0</v>
      </c>
      <c r="I40" s="33">
        <v>13733935299</v>
      </c>
      <c r="J40" s="33">
        <v>0</v>
      </c>
      <c r="K40" s="33">
        <v>0</v>
      </c>
      <c r="L40" s="33">
        <v>42156166532</v>
      </c>
      <c r="M40" s="44">
        <f>SUM(C40:L40)</f>
        <v>86195526251</v>
      </c>
    </row>
    <row r="41" spans="1:13" ht="17.25" hidden="1" thickBot="1" thickTop="1">
      <c r="A41" s="36"/>
      <c r="B41" s="31" t="s">
        <v>61</v>
      </c>
      <c r="C41" s="39">
        <f aca="true" t="shared" si="2" ref="C41:M41">SUM(C7:C40)</f>
        <v>1889219687721</v>
      </c>
      <c r="D41" s="39">
        <f t="shared" si="2"/>
        <v>84391200</v>
      </c>
      <c r="E41" s="39">
        <f t="shared" si="2"/>
        <v>650969032</v>
      </c>
      <c r="F41" s="39">
        <f t="shared" si="2"/>
        <v>0</v>
      </c>
      <c r="G41" s="39">
        <f t="shared" si="2"/>
        <v>3401387738064</v>
      </c>
      <c r="H41" s="39">
        <f t="shared" si="2"/>
        <v>248788542426</v>
      </c>
      <c r="I41" s="39">
        <f t="shared" si="2"/>
        <v>4656643342028</v>
      </c>
      <c r="J41" s="39">
        <f t="shared" si="2"/>
        <v>52067596</v>
      </c>
      <c r="K41" s="39">
        <f t="shared" si="2"/>
        <v>4144476432</v>
      </c>
      <c r="L41" s="39">
        <f t="shared" si="2"/>
        <v>12130556439004</v>
      </c>
      <c r="M41" s="39">
        <f t="shared" si="2"/>
        <v>22331527653503</v>
      </c>
    </row>
    <row r="42" spans="1:13" ht="17.25" hidden="1" thickBot="1" thickTop="1">
      <c r="A42" s="36"/>
      <c r="B42" s="19" t="s">
        <v>39</v>
      </c>
      <c r="C42" s="39">
        <v>2087096572126</v>
      </c>
      <c r="D42" s="39">
        <v>33901980</v>
      </c>
      <c r="E42" s="39">
        <v>0</v>
      </c>
      <c r="F42" s="39">
        <v>0</v>
      </c>
      <c r="G42" s="39">
        <v>3816271364234</v>
      </c>
      <c r="H42" s="39">
        <v>383332945136</v>
      </c>
      <c r="I42" s="39">
        <v>4549668885854</v>
      </c>
      <c r="J42" s="39">
        <v>27397660</v>
      </c>
      <c r="K42" s="39">
        <v>763300988</v>
      </c>
      <c r="L42" s="39">
        <v>10665374300996</v>
      </c>
      <c r="M42" s="39">
        <v>21502568668974</v>
      </c>
    </row>
    <row r="43" ht="13.5" hidden="1" thickTop="1"/>
    <row r="44" ht="12.75" hidden="1"/>
    <row r="45" ht="12.75" hidden="1"/>
    <row r="46" ht="2.25" customHeight="1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8" customHeight="1" hidden="1"/>
    <row r="56" ht="26.25" customHeight="1" hidden="1"/>
    <row r="57" ht="9" customHeight="1"/>
    <row r="61" ht="12.75" customHeight="1"/>
    <row r="65" spans="1:13" ht="19.5" customHeight="1">
      <c r="A65" s="171" t="s">
        <v>55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1:13" ht="22.5" customHeight="1">
      <c r="A66" s="171" t="s">
        <v>126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1:13" ht="20.25" customHeight="1">
      <c r="A67" s="171" t="s">
        <v>138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</row>
    <row r="68" spans="1:13" ht="21.75" customHeight="1">
      <c r="A68" s="4"/>
      <c r="B68" s="172" t="s">
        <v>2</v>
      </c>
      <c r="C68" s="172"/>
      <c r="D68" s="172"/>
      <c r="E68" s="172"/>
      <c r="F68" s="172"/>
      <c r="G68" s="172"/>
      <c r="H68" s="172"/>
      <c r="I68" s="172"/>
      <c r="J68" s="172"/>
      <c r="K68" s="172"/>
      <c r="L68" s="5" t="s">
        <v>13</v>
      </c>
      <c r="M68" s="6"/>
    </row>
    <row r="69" spans="1:13" ht="15" customHeight="1">
      <c r="A69" s="13"/>
      <c r="B69" s="14" t="s">
        <v>0</v>
      </c>
      <c r="C69" s="14" t="s">
        <v>58</v>
      </c>
      <c r="D69" s="14" t="s">
        <v>3</v>
      </c>
      <c r="E69" s="14" t="s">
        <v>4</v>
      </c>
      <c r="F69" s="14" t="s">
        <v>5</v>
      </c>
      <c r="G69" s="14" t="s">
        <v>6</v>
      </c>
      <c r="H69" s="14" t="s">
        <v>7</v>
      </c>
      <c r="I69" s="14" t="s">
        <v>8</v>
      </c>
      <c r="J69" s="14" t="s">
        <v>9</v>
      </c>
      <c r="K69" s="14" t="s">
        <v>12</v>
      </c>
      <c r="L69" s="14" t="s">
        <v>11</v>
      </c>
      <c r="M69" s="15" t="s">
        <v>10</v>
      </c>
    </row>
    <row r="70" spans="1:13" ht="15" customHeight="1">
      <c r="A70" s="9">
        <v>1</v>
      </c>
      <c r="B70" s="16" t="str">
        <f aca="true" t="shared" si="3" ref="B70:B99">B7</f>
        <v>BICE CORREDORES DE BOLSA S.A.</v>
      </c>
      <c r="C70" s="17">
        <f aca="true" t="shared" si="4" ref="C70:L85">C7/1000000</f>
        <v>32776.541907</v>
      </c>
      <c r="D70" s="17">
        <f t="shared" si="4"/>
        <v>0</v>
      </c>
      <c r="E70" s="17">
        <f t="shared" si="4"/>
        <v>0</v>
      </c>
      <c r="F70" s="17">
        <f t="shared" si="4"/>
        <v>0</v>
      </c>
      <c r="G70" s="17">
        <f t="shared" si="4"/>
        <v>449820.10832</v>
      </c>
      <c r="H70" s="17">
        <f t="shared" si="4"/>
        <v>17153.579207</v>
      </c>
      <c r="I70" s="17">
        <f t="shared" si="4"/>
        <v>485242.404409</v>
      </c>
      <c r="J70" s="17">
        <f t="shared" si="4"/>
        <v>0</v>
      </c>
      <c r="K70" s="17">
        <f t="shared" si="4"/>
        <v>0</v>
      </c>
      <c r="L70" s="17">
        <f t="shared" si="4"/>
        <v>371162.540369</v>
      </c>
      <c r="M70" s="43">
        <f>SUM(C70:L70)</f>
        <v>1356155.174212</v>
      </c>
    </row>
    <row r="71" spans="1:13" ht="15" customHeight="1">
      <c r="A71" s="9">
        <v>2</v>
      </c>
      <c r="B71" s="16" t="str">
        <f t="shared" si="3"/>
        <v>BANCHILE CORREDORES DE BOLSA S.A.</v>
      </c>
      <c r="C71" s="17">
        <f t="shared" si="4"/>
        <v>254882.614884</v>
      </c>
      <c r="D71" s="17">
        <f t="shared" si="4"/>
        <v>0</v>
      </c>
      <c r="E71" s="17">
        <f t="shared" si="4"/>
        <v>0</v>
      </c>
      <c r="F71" s="17">
        <f t="shared" si="4"/>
        <v>0</v>
      </c>
      <c r="G71" s="17">
        <f t="shared" si="4"/>
        <v>262832.937228</v>
      </c>
      <c r="H71" s="17">
        <f t="shared" si="4"/>
        <v>18416.286237</v>
      </c>
      <c r="I71" s="17">
        <f t="shared" si="4"/>
        <v>400068.101915</v>
      </c>
      <c r="J71" s="17">
        <f t="shared" si="4"/>
        <v>0</v>
      </c>
      <c r="K71" s="17">
        <f t="shared" si="4"/>
        <v>3.58706</v>
      </c>
      <c r="L71" s="17">
        <f t="shared" si="4"/>
        <v>1328648.503653</v>
      </c>
      <c r="M71" s="43">
        <f>SUM(C71:L71)</f>
        <v>2264852.0309770005</v>
      </c>
    </row>
    <row r="72" spans="1:13" s="3" customFormat="1" ht="15" customHeight="1">
      <c r="A72" s="9">
        <v>3</v>
      </c>
      <c r="B72" s="16" t="str">
        <f t="shared" si="3"/>
        <v>SANTIAGO CORREDORES DE BOLSA LTDA.</v>
      </c>
      <c r="C72" s="17">
        <f t="shared" si="4"/>
        <v>24512.802176</v>
      </c>
      <c r="D72" s="17">
        <f t="shared" si="4"/>
        <v>0.455</v>
      </c>
      <c r="E72" s="17">
        <f t="shared" si="4"/>
        <v>0</v>
      </c>
      <c r="F72" s="17">
        <f t="shared" si="4"/>
        <v>0</v>
      </c>
      <c r="G72" s="17">
        <f t="shared" si="4"/>
        <v>278436.922172</v>
      </c>
      <c r="H72" s="17">
        <f t="shared" si="4"/>
        <v>34205.357483</v>
      </c>
      <c r="I72" s="17">
        <f t="shared" si="4"/>
        <v>812194.831097</v>
      </c>
      <c r="J72" s="17">
        <f t="shared" si="4"/>
        <v>0</v>
      </c>
      <c r="K72" s="17">
        <f t="shared" si="4"/>
        <v>0</v>
      </c>
      <c r="L72" s="17">
        <f t="shared" si="4"/>
        <v>38545.883238</v>
      </c>
      <c r="M72" s="43">
        <f>SUM(C72:L72)</f>
        <v>1187896.2511660003</v>
      </c>
    </row>
    <row r="73" spans="1:13" s="3" customFormat="1" ht="15" customHeight="1">
      <c r="A73" s="9">
        <v>4</v>
      </c>
      <c r="B73" s="16" t="str">
        <f t="shared" si="3"/>
        <v>BBVA CORREDORES DE BOLSA  S.A.</v>
      </c>
      <c r="C73" s="17">
        <f t="shared" si="4"/>
        <v>78843.530925</v>
      </c>
      <c r="D73" s="17">
        <f t="shared" si="4"/>
        <v>0</v>
      </c>
      <c r="E73" s="17">
        <f t="shared" si="4"/>
        <v>0</v>
      </c>
      <c r="F73" s="17">
        <f t="shared" si="4"/>
        <v>0</v>
      </c>
      <c r="G73" s="17">
        <f t="shared" si="4"/>
        <v>926569.137909</v>
      </c>
      <c r="H73" s="17">
        <f t="shared" si="4"/>
        <v>49846.129209</v>
      </c>
      <c r="I73" s="17">
        <f t="shared" si="4"/>
        <v>517969.280307</v>
      </c>
      <c r="J73" s="17">
        <f t="shared" si="4"/>
        <v>0</v>
      </c>
      <c r="K73" s="17">
        <f t="shared" si="4"/>
        <v>0</v>
      </c>
      <c r="L73" s="17">
        <f t="shared" si="4"/>
        <v>947800.137662</v>
      </c>
      <c r="M73" s="43">
        <f>SUM(C73:L73)</f>
        <v>2521028.216012</v>
      </c>
    </row>
    <row r="74" spans="1:13" s="3" customFormat="1" ht="15" customHeight="1">
      <c r="A74" s="9">
        <v>5</v>
      </c>
      <c r="B74" s="16" t="str">
        <f t="shared" si="3"/>
        <v>SCOTIA SUD AMERICANO CORREDORES DE BOLSA S.A.</v>
      </c>
      <c r="C74" s="17">
        <f t="shared" si="4"/>
        <v>11517.628563</v>
      </c>
      <c r="D74" s="17">
        <f t="shared" si="4"/>
        <v>0</v>
      </c>
      <c r="E74" s="17">
        <f t="shared" si="4"/>
        <v>0</v>
      </c>
      <c r="F74" s="17">
        <f t="shared" si="4"/>
        <v>0</v>
      </c>
      <c r="G74" s="17">
        <f t="shared" si="4"/>
        <v>242432.596781</v>
      </c>
      <c r="H74" s="17">
        <f t="shared" si="4"/>
        <v>4432.208735</v>
      </c>
      <c r="I74" s="17">
        <f t="shared" si="4"/>
        <v>522546.521304</v>
      </c>
      <c r="J74" s="17">
        <f t="shared" si="4"/>
        <v>0</v>
      </c>
      <c r="K74" s="17">
        <f t="shared" si="4"/>
        <v>0</v>
      </c>
      <c r="L74" s="17">
        <f t="shared" si="4"/>
        <v>191870.024749</v>
      </c>
      <c r="M74" s="43">
        <f>SUM(C74:L74)</f>
        <v>972798.9801319999</v>
      </c>
    </row>
    <row r="75" spans="1:13" s="2" customFormat="1" ht="15" customHeight="1">
      <c r="A75" s="9">
        <v>6</v>
      </c>
      <c r="B75" s="16" t="str">
        <f t="shared" si="3"/>
        <v>VALORES SECURITY S.A. CORREDORES  DE BOLSA</v>
      </c>
      <c r="C75" s="17">
        <f t="shared" si="4"/>
        <v>31390.854963</v>
      </c>
      <c r="D75" s="17">
        <f t="shared" si="4"/>
        <v>0</v>
      </c>
      <c r="E75" s="17">
        <f t="shared" si="4"/>
        <v>290.506391</v>
      </c>
      <c r="F75" s="17">
        <f t="shared" si="4"/>
        <v>0</v>
      </c>
      <c r="G75" s="17">
        <f t="shared" si="4"/>
        <v>258488.709846</v>
      </c>
      <c r="H75" s="17">
        <f t="shared" si="4"/>
        <v>20862.181453</v>
      </c>
      <c r="I75" s="17">
        <f t="shared" si="4"/>
        <v>113043.11043</v>
      </c>
      <c r="J75" s="17">
        <f t="shared" si="4"/>
        <v>0</v>
      </c>
      <c r="K75" s="17">
        <f t="shared" si="4"/>
        <v>498.055802</v>
      </c>
      <c r="L75" s="17">
        <f t="shared" si="4"/>
        <v>1812554.019715</v>
      </c>
      <c r="M75" s="43">
        <f aca="true" t="shared" si="5" ref="M75:M100">SUM(C75:L75)</f>
        <v>2237127.4386</v>
      </c>
    </row>
    <row r="76" spans="1:13" s="2" customFormat="1" ht="15" customHeight="1">
      <c r="A76" s="9">
        <v>7</v>
      </c>
      <c r="B76" s="16" t="str">
        <f t="shared" si="3"/>
        <v>BCI CORREDOR DE BOLSA S.A.</v>
      </c>
      <c r="C76" s="17">
        <f t="shared" si="4"/>
        <v>90813.833033</v>
      </c>
      <c r="D76" s="17">
        <f t="shared" si="4"/>
        <v>0</v>
      </c>
      <c r="E76" s="17">
        <f t="shared" si="4"/>
        <v>0</v>
      </c>
      <c r="F76" s="17">
        <f t="shared" si="4"/>
        <v>0</v>
      </c>
      <c r="G76" s="17">
        <f t="shared" si="4"/>
        <v>141488.096877</v>
      </c>
      <c r="H76" s="17">
        <f t="shared" si="4"/>
        <v>10270.262282</v>
      </c>
      <c r="I76" s="17">
        <f t="shared" si="4"/>
        <v>414593.713833</v>
      </c>
      <c r="J76" s="17">
        <f t="shared" si="4"/>
        <v>0</v>
      </c>
      <c r="K76" s="17">
        <f t="shared" si="4"/>
        <v>0</v>
      </c>
      <c r="L76" s="17">
        <f t="shared" si="4"/>
        <v>1406652.725955</v>
      </c>
      <c r="M76" s="43">
        <f t="shared" si="5"/>
        <v>2063818.63198</v>
      </c>
    </row>
    <row r="77" spans="1:13" ht="15" customHeight="1">
      <c r="A77" s="9">
        <v>8</v>
      </c>
      <c r="B77" s="16" t="str">
        <f t="shared" si="3"/>
        <v>SANTANDER INVESTMENT S.A. C. DE BOLSA</v>
      </c>
      <c r="C77" s="17">
        <f t="shared" si="4"/>
        <v>112347.816877</v>
      </c>
      <c r="D77" s="17">
        <f t="shared" si="4"/>
        <v>0</v>
      </c>
      <c r="E77" s="17">
        <f t="shared" si="4"/>
        <v>0</v>
      </c>
      <c r="F77" s="17">
        <f t="shared" si="4"/>
        <v>0</v>
      </c>
      <c r="G77" s="17">
        <f t="shared" si="4"/>
        <v>13623.262474</v>
      </c>
      <c r="H77" s="17">
        <f t="shared" si="4"/>
        <v>706.136858</v>
      </c>
      <c r="I77" s="17">
        <f t="shared" si="4"/>
        <v>17502.852831</v>
      </c>
      <c r="J77" s="17">
        <f t="shared" si="4"/>
        <v>0</v>
      </c>
      <c r="K77" s="17">
        <f t="shared" si="4"/>
        <v>0</v>
      </c>
      <c r="L77" s="17">
        <f t="shared" si="4"/>
        <v>834534.094394</v>
      </c>
      <c r="M77" s="43">
        <f t="shared" si="5"/>
        <v>978714.163434</v>
      </c>
    </row>
    <row r="78" spans="1:13" ht="15" customHeight="1">
      <c r="A78" s="9">
        <v>9</v>
      </c>
      <c r="B78" s="16" t="str">
        <f t="shared" si="3"/>
        <v>LARRAIN VIAL S.A. CORREDORES DE BOLSA</v>
      </c>
      <c r="C78" s="17">
        <f t="shared" si="4"/>
        <v>256683.873634</v>
      </c>
      <c r="D78" s="17">
        <f t="shared" si="4"/>
        <v>44.8793</v>
      </c>
      <c r="E78" s="17">
        <f t="shared" si="4"/>
        <v>0</v>
      </c>
      <c r="F78" s="17">
        <f t="shared" si="4"/>
        <v>0</v>
      </c>
      <c r="G78" s="17">
        <f t="shared" si="4"/>
        <v>28783.064631</v>
      </c>
      <c r="H78" s="17">
        <f t="shared" si="4"/>
        <v>9524.137931</v>
      </c>
      <c r="I78" s="17">
        <f t="shared" si="4"/>
        <v>78682.167009</v>
      </c>
      <c r="J78" s="17">
        <f t="shared" si="4"/>
        <v>25.935664</v>
      </c>
      <c r="K78" s="17">
        <f t="shared" si="4"/>
        <v>2019.975924</v>
      </c>
      <c r="L78" s="17">
        <f t="shared" si="4"/>
        <v>297058.905935</v>
      </c>
      <c r="M78" s="43">
        <f t="shared" si="5"/>
        <v>672822.9400279999</v>
      </c>
    </row>
    <row r="79" spans="1:13" ht="15" customHeight="1">
      <c r="A79" s="9">
        <v>10</v>
      </c>
      <c r="B79" s="16" t="str">
        <f t="shared" si="3"/>
        <v>DEUTSCHE SECURITIES C.  DE BOLSA LTDA.</v>
      </c>
      <c r="C79" s="17">
        <f t="shared" si="4"/>
        <v>58127.374349</v>
      </c>
      <c r="D79" s="17">
        <f t="shared" si="4"/>
        <v>0</v>
      </c>
      <c r="E79" s="17">
        <f t="shared" si="4"/>
        <v>0</v>
      </c>
      <c r="F79" s="17">
        <f t="shared" si="4"/>
        <v>0</v>
      </c>
      <c r="G79" s="17">
        <f t="shared" si="4"/>
        <v>108920.774549</v>
      </c>
      <c r="H79" s="17">
        <f t="shared" si="4"/>
        <v>0</v>
      </c>
      <c r="I79" s="17">
        <f t="shared" si="4"/>
        <v>889.414575</v>
      </c>
      <c r="J79" s="17">
        <f t="shared" si="4"/>
        <v>0</v>
      </c>
      <c r="K79" s="17">
        <f t="shared" si="4"/>
        <v>0</v>
      </c>
      <c r="L79" s="17">
        <f t="shared" si="4"/>
        <v>84901.263156</v>
      </c>
      <c r="M79" s="43">
        <f t="shared" si="5"/>
        <v>252838.826629</v>
      </c>
    </row>
    <row r="80" spans="1:13" ht="15" customHeight="1">
      <c r="A80" s="9">
        <v>11</v>
      </c>
      <c r="B80" s="16" t="str">
        <f t="shared" si="3"/>
        <v>TANNER  CORREDORES DE BOLSA S.A.</v>
      </c>
      <c r="C80" s="17">
        <f t="shared" si="4"/>
        <v>11880.89749</v>
      </c>
      <c r="D80" s="17">
        <f t="shared" si="4"/>
        <v>0</v>
      </c>
      <c r="E80" s="17">
        <f t="shared" si="4"/>
        <v>0</v>
      </c>
      <c r="F80" s="17">
        <f t="shared" si="4"/>
        <v>0</v>
      </c>
      <c r="G80" s="17">
        <f t="shared" si="4"/>
        <v>2345.018313</v>
      </c>
      <c r="H80" s="17">
        <f t="shared" si="4"/>
        <v>524.84505</v>
      </c>
      <c r="I80" s="17">
        <f t="shared" si="4"/>
        <v>5833.006657</v>
      </c>
      <c r="J80" s="17">
        <f t="shared" si="4"/>
        <v>0.008134</v>
      </c>
      <c r="K80" s="17">
        <f t="shared" si="4"/>
        <v>0</v>
      </c>
      <c r="L80" s="17">
        <f t="shared" si="4"/>
        <v>68694.349794</v>
      </c>
      <c r="M80" s="43">
        <f t="shared" si="5"/>
        <v>89278.12543799999</v>
      </c>
    </row>
    <row r="81" spans="1:13" ht="15" customHeight="1">
      <c r="A81" s="9">
        <v>12</v>
      </c>
      <c r="B81" s="16" t="str">
        <f t="shared" si="3"/>
        <v>BANCOESTADO S.A. CORREDORES DE BOLSA</v>
      </c>
      <c r="C81" s="17">
        <f t="shared" si="4"/>
        <v>488.540926</v>
      </c>
      <c r="D81" s="17">
        <f t="shared" si="4"/>
        <v>0</v>
      </c>
      <c r="E81" s="17">
        <f t="shared" si="4"/>
        <v>0</v>
      </c>
      <c r="F81" s="17">
        <f t="shared" si="4"/>
        <v>0</v>
      </c>
      <c r="G81" s="17">
        <f t="shared" si="4"/>
        <v>294022.907133</v>
      </c>
      <c r="H81" s="17">
        <f t="shared" si="4"/>
        <v>30963.861489</v>
      </c>
      <c r="I81" s="17">
        <f t="shared" si="4"/>
        <v>768904.773543</v>
      </c>
      <c r="J81" s="17">
        <f t="shared" si="4"/>
        <v>0</v>
      </c>
      <c r="K81" s="17">
        <f t="shared" si="4"/>
        <v>0</v>
      </c>
      <c r="L81" s="17">
        <f t="shared" si="4"/>
        <v>1309884.807974</v>
      </c>
      <c r="M81" s="43">
        <f t="shared" si="5"/>
        <v>2404264.8910649996</v>
      </c>
    </row>
    <row r="82" spans="1:13" ht="15" customHeight="1">
      <c r="A82" s="9">
        <v>13</v>
      </c>
      <c r="B82" s="16" t="str">
        <f t="shared" si="3"/>
        <v>I.M. TRUST S.A. CORREDORES DE BOLSA</v>
      </c>
      <c r="C82" s="17">
        <f t="shared" si="4"/>
        <v>35371.05498</v>
      </c>
      <c r="D82" s="17">
        <f t="shared" si="4"/>
        <v>0</v>
      </c>
      <c r="E82" s="17">
        <f t="shared" si="4"/>
        <v>0</v>
      </c>
      <c r="F82" s="17">
        <f t="shared" si="4"/>
        <v>0</v>
      </c>
      <c r="G82" s="17">
        <f t="shared" si="4"/>
        <v>45414.58724</v>
      </c>
      <c r="H82" s="17">
        <f t="shared" si="4"/>
        <v>8935.238326</v>
      </c>
      <c r="I82" s="17">
        <f t="shared" si="4"/>
        <v>8865.093068</v>
      </c>
      <c r="J82" s="17">
        <f t="shared" si="4"/>
        <v>0</v>
      </c>
      <c r="K82" s="17">
        <f t="shared" si="4"/>
        <v>0</v>
      </c>
      <c r="L82" s="17">
        <f t="shared" si="4"/>
        <v>797891.708754</v>
      </c>
      <c r="M82" s="43">
        <f t="shared" si="5"/>
        <v>896477.682368</v>
      </c>
    </row>
    <row r="83" spans="1:13" ht="15" customHeight="1">
      <c r="A83" s="9">
        <v>14</v>
      </c>
      <c r="B83" s="16" t="str">
        <f t="shared" si="3"/>
        <v>MOLINA, SWETT Y VALDES S.A. C. DE BOLSA</v>
      </c>
      <c r="C83" s="17">
        <f t="shared" si="4"/>
        <v>4825.370196</v>
      </c>
      <c r="D83" s="17">
        <f t="shared" si="4"/>
        <v>0</v>
      </c>
      <c r="E83" s="17">
        <f t="shared" si="4"/>
        <v>0</v>
      </c>
      <c r="F83" s="17">
        <f t="shared" si="4"/>
        <v>0</v>
      </c>
      <c r="G83" s="17">
        <f t="shared" si="4"/>
        <v>26620.536802</v>
      </c>
      <c r="H83" s="17">
        <f t="shared" si="4"/>
        <v>7450.108478</v>
      </c>
      <c r="I83" s="17">
        <f t="shared" si="4"/>
        <v>2271.73566</v>
      </c>
      <c r="J83" s="17">
        <f t="shared" si="4"/>
        <v>0</v>
      </c>
      <c r="K83" s="17">
        <f t="shared" si="4"/>
        <v>0.2688</v>
      </c>
      <c r="L83" s="17">
        <f t="shared" si="4"/>
        <v>17745.61114</v>
      </c>
      <c r="M83" s="43">
        <f>SUM(C83:L83)</f>
        <v>58913.631076</v>
      </c>
    </row>
    <row r="84" spans="1:13" ht="15" customHeight="1">
      <c r="A84" s="9">
        <v>15</v>
      </c>
      <c r="B84" s="16" t="str">
        <f t="shared" si="3"/>
        <v>CELFIN CAPITAL S.A. C. DE BOLSA</v>
      </c>
      <c r="C84" s="17">
        <f t="shared" si="4"/>
        <v>475459.870821</v>
      </c>
      <c r="D84" s="17">
        <f t="shared" si="4"/>
        <v>4.578</v>
      </c>
      <c r="E84" s="17">
        <f t="shared" si="4"/>
        <v>323.509391</v>
      </c>
      <c r="F84" s="17">
        <f t="shared" si="4"/>
        <v>0</v>
      </c>
      <c r="G84" s="17">
        <f t="shared" si="4"/>
        <v>158725.582947</v>
      </c>
      <c r="H84" s="17">
        <f t="shared" si="4"/>
        <v>22772.000476</v>
      </c>
      <c r="I84" s="17">
        <f t="shared" si="4"/>
        <v>32901.796731</v>
      </c>
      <c r="J84" s="17">
        <f t="shared" si="4"/>
        <v>0</v>
      </c>
      <c r="K84" s="17">
        <f t="shared" si="4"/>
        <v>1616.389557</v>
      </c>
      <c r="L84" s="17">
        <f t="shared" si="4"/>
        <v>32341.384554</v>
      </c>
      <c r="M84" s="43">
        <f t="shared" si="5"/>
        <v>724145.112477</v>
      </c>
    </row>
    <row r="85" spans="1:13" ht="15" customHeight="1">
      <c r="A85" s="9">
        <v>16</v>
      </c>
      <c r="B85" s="16" t="str">
        <f t="shared" si="3"/>
        <v>NEGOCIOS Y VALORES S.A. C. DE BOLSA</v>
      </c>
      <c r="C85" s="17">
        <f t="shared" si="4"/>
        <v>14846.1795</v>
      </c>
      <c r="D85" s="17">
        <f t="shared" si="4"/>
        <v>0</v>
      </c>
      <c r="E85" s="17">
        <f t="shared" si="4"/>
        <v>0</v>
      </c>
      <c r="F85" s="17">
        <f t="shared" si="4"/>
        <v>0</v>
      </c>
      <c r="G85" s="17">
        <f t="shared" si="4"/>
        <v>14994.932599</v>
      </c>
      <c r="H85" s="17">
        <f t="shared" si="4"/>
        <v>1253.902861</v>
      </c>
      <c r="I85" s="17">
        <f t="shared" si="4"/>
        <v>4185.650861</v>
      </c>
      <c r="J85" s="17">
        <f t="shared" si="4"/>
        <v>0</v>
      </c>
      <c r="K85" s="17">
        <f t="shared" si="4"/>
        <v>0</v>
      </c>
      <c r="L85" s="17">
        <f t="shared" si="4"/>
        <v>92665.112939</v>
      </c>
      <c r="M85" s="43">
        <f t="shared" si="5"/>
        <v>127945.77875999999</v>
      </c>
    </row>
    <row r="86" spans="1:13" ht="15" customHeight="1">
      <c r="A86" s="9">
        <v>17</v>
      </c>
      <c r="B86" s="16" t="str">
        <f t="shared" si="3"/>
        <v>ALFA CORREDORES DE BOLSA S.A.</v>
      </c>
      <c r="C86" s="17">
        <f aca="true" t="shared" si="6" ref="C86:L101">C23/1000000</f>
        <v>63243.936032</v>
      </c>
      <c r="D86" s="17">
        <f t="shared" si="6"/>
        <v>0</v>
      </c>
      <c r="E86" s="17">
        <f t="shared" si="6"/>
        <v>0</v>
      </c>
      <c r="F86" s="17">
        <f t="shared" si="6"/>
        <v>0</v>
      </c>
      <c r="G86" s="17">
        <f t="shared" si="6"/>
        <v>13727.404059</v>
      </c>
      <c r="H86" s="17">
        <f t="shared" si="6"/>
        <v>1104.081218</v>
      </c>
      <c r="I86" s="17">
        <f t="shared" si="6"/>
        <v>7010.94792</v>
      </c>
      <c r="J86" s="17">
        <f t="shared" si="6"/>
        <v>17.05</v>
      </c>
      <c r="K86" s="17">
        <f t="shared" si="6"/>
        <v>0</v>
      </c>
      <c r="L86" s="17">
        <f t="shared" si="6"/>
        <v>12207.013237</v>
      </c>
      <c r="M86" s="43">
        <f t="shared" si="5"/>
        <v>97310.432466</v>
      </c>
    </row>
    <row r="87" spans="1:13" ht="15" customHeight="1">
      <c r="A87" s="9">
        <f>1+A86</f>
        <v>18</v>
      </c>
      <c r="B87" s="16" t="str">
        <f t="shared" si="3"/>
        <v>CORP CORREDORES DE BOLSA S.A.</v>
      </c>
      <c r="C87" s="17">
        <f t="shared" si="6"/>
        <v>7069.303831</v>
      </c>
      <c r="D87" s="17">
        <f t="shared" si="6"/>
        <v>3.366</v>
      </c>
      <c r="E87" s="17">
        <f t="shared" si="6"/>
        <v>0</v>
      </c>
      <c r="F87" s="17">
        <f t="shared" si="6"/>
        <v>0</v>
      </c>
      <c r="G87" s="17">
        <f t="shared" si="6"/>
        <v>14315.192757</v>
      </c>
      <c r="H87" s="17">
        <f t="shared" si="6"/>
        <v>10200.869044</v>
      </c>
      <c r="I87" s="17">
        <f t="shared" si="6"/>
        <v>357798.424217</v>
      </c>
      <c r="J87" s="17">
        <f t="shared" si="6"/>
        <v>0</v>
      </c>
      <c r="K87" s="17">
        <f t="shared" si="6"/>
        <v>0</v>
      </c>
      <c r="L87" s="17">
        <f t="shared" si="6"/>
        <v>650368.033664</v>
      </c>
      <c r="M87" s="43">
        <f t="shared" si="5"/>
        <v>1039755.189513</v>
      </c>
    </row>
    <row r="88" spans="1:13" ht="15" customHeight="1">
      <c r="A88" s="9">
        <f aca="true" t="shared" si="7" ref="A88:A103">1+A87</f>
        <v>19</v>
      </c>
      <c r="B88" s="16" t="str">
        <f t="shared" si="3"/>
        <v>UGARTE Y CIA. CORREDORES DE BOLSA S.A.</v>
      </c>
      <c r="C88" s="17">
        <f t="shared" si="6"/>
        <v>6754.674332</v>
      </c>
      <c r="D88" s="17">
        <f t="shared" si="6"/>
        <v>0</v>
      </c>
      <c r="E88" s="17">
        <f t="shared" si="6"/>
        <v>1.975125</v>
      </c>
      <c r="F88" s="17">
        <f t="shared" si="6"/>
        <v>0</v>
      </c>
      <c r="G88" s="17">
        <f t="shared" si="6"/>
        <v>0</v>
      </c>
      <c r="H88" s="17">
        <f t="shared" si="6"/>
        <v>0</v>
      </c>
      <c r="I88" s="17">
        <f t="shared" si="6"/>
        <v>0</v>
      </c>
      <c r="J88" s="17">
        <f t="shared" si="6"/>
        <v>0</v>
      </c>
      <c r="K88" s="17">
        <f t="shared" si="6"/>
        <v>0</v>
      </c>
      <c r="L88" s="17">
        <f t="shared" si="6"/>
        <v>4125.92952</v>
      </c>
      <c r="M88" s="43">
        <f t="shared" si="5"/>
        <v>10882.578977</v>
      </c>
    </row>
    <row r="89" spans="1:13" ht="15" customHeight="1">
      <c r="A89" s="9">
        <f t="shared" si="7"/>
        <v>20</v>
      </c>
      <c r="B89" s="16" t="str">
        <f t="shared" si="3"/>
        <v>FINANZAS Y NEGOCIOS S.A. C. DE BOLSA </v>
      </c>
      <c r="C89" s="17">
        <f t="shared" si="6"/>
        <v>6281.400854</v>
      </c>
      <c r="D89" s="17">
        <f t="shared" si="6"/>
        <v>0</v>
      </c>
      <c r="E89" s="17">
        <f t="shared" si="6"/>
        <v>33.003</v>
      </c>
      <c r="F89" s="17">
        <f t="shared" si="6"/>
        <v>0</v>
      </c>
      <c r="G89" s="17">
        <f t="shared" si="6"/>
        <v>0</v>
      </c>
      <c r="H89" s="17">
        <f t="shared" si="6"/>
        <v>0</v>
      </c>
      <c r="I89" s="17">
        <f t="shared" si="6"/>
        <v>0</v>
      </c>
      <c r="J89" s="17">
        <f t="shared" si="6"/>
        <v>0</v>
      </c>
      <c r="K89" s="17">
        <f t="shared" si="6"/>
        <v>0</v>
      </c>
      <c r="L89" s="17">
        <f t="shared" si="6"/>
        <v>3125.852678</v>
      </c>
      <c r="M89" s="43">
        <f t="shared" si="5"/>
        <v>9440.256532</v>
      </c>
    </row>
    <row r="90" spans="1:13" ht="15" customHeight="1">
      <c r="A90" s="9">
        <f t="shared" si="7"/>
        <v>21</v>
      </c>
      <c r="B90" s="16" t="str">
        <f t="shared" si="3"/>
        <v>URETA Y BIANCHI CORREDORES DE  BOLSA S.A.</v>
      </c>
      <c r="C90" s="17">
        <f t="shared" si="6"/>
        <v>98283.451265</v>
      </c>
      <c r="D90" s="17">
        <f t="shared" si="6"/>
        <v>0.3929</v>
      </c>
      <c r="E90" s="17">
        <f t="shared" si="6"/>
        <v>1.975125</v>
      </c>
      <c r="F90" s="17">
        <f t="shared" si="6"/>
        <v>0</v>
      </c>
      <c r="G90" s="17">
        <f t="shared" si="6"/>
        <v>0</v>
      </c>
      <c r="H90" s="17">
        <f t="shared" si="6"/>
        <v>0</v>
      </c>
      <c r="I90" s="17">
        <f t="shared" si="6"/>
        <v>0</v>
      </c>
      <c r="J90" s="17">
        <f t="shared" si="6"/>
        <v>9</v>
      </c>
      <c r="K90" s="17">
        <f t="shared" si="6"/>
        <v>0</v>
      </c>
      <c r="L90" s="17">
        <f t="shared" si="6"/>
        <v>0</v>
      </c>
      <c r="M90" s="43">
        <f t="shared" si="5"/>
        <v>98294.81929</v>
      </c>
    </row>
    <row r="91" spans="1:13" ht="15" customHeight="1">
      <c r="A91" s="9">
        <f t="shared" si="7"/>
        <v>22</v>
      </c>
      <c r="B91" s="16" t="str">
        <f t="shared" si="3"/>
        <v>MUNITA Y CRUZAT S.A. CORREDORES DE BOLSA</v>
      </c>
      <c r="C91" s="17">
        <f t="shared" si="6"/>
        <v>5562.787013</v>
      </c>
      <c r="D91" s="17">
        <f t="shared" si="6"/>
        <v>1.057</v>
      </c>
      <c r="E91" s="17">
        <f t="shared" si="6"/>
        <v>0</v>
      </c>
      <c r="F91" s="17">
        <f t="shared" si="6"/>
        <v>0</v>
      </c>
      <c r="G91" s="17">
        <f t="shared" si="6"/>
        <v>0</v>
      </c>
      <c r="H91" s="17">
        <f t="shared" si="6"/>
        <v>0</v>
      </c>
      <c r="I91" s="17">
        <f t="shared" si="6"/>
        <v>0</v>
      </c>
      <c r="J91" s="17">
        <f t="shared" si="6"/>
        <v>0</v>
      </c>
      <c r="K91" s="17">
        <f t="shared" si="6"/>
        <v>0</v>
      </c>
      <c r="L91" s="17">
        <f t="shared" si="6"/>
        <v>2352.017527</v>
      </c>
      <c r="M91" s="43">
        <f>SUM(C91:L91)</f>
        <v>7915.86154</v>
      </c>
    </row>
    <row r="92" spans="1:13" ht="15" customHeight="1">
      <c r="A92" s="9">
        <f t="shared" si="7"/>
        <v>23</v>
      </c>
      <c r="B92" s="16" t="str">
        <f t="shared" si="3"/>
        <v>RAIMUNDO SERRANO MC AULIFFE C. DE B. S.A.</v>
      </c>
      <c r="C92" s="17">
        <f t="shared" si="6"/>
        <v>6476.417463</v>
      </c>
      <c r="D92" s="17">
        <f t="shared" si="6"/>
        <v>0</v>
      </c>
      <c r="E92" s="17">
        <f t="shared" si="6"/>
        <v>0</v>
      </c>
      <c r="F92" s="17">
        <f t="shared" si="6"/>
        <v>0</v>
      </c>
      <c r="G92" s="17">
        <f t="shared" si="6"/>
        <v>1324.309082</v>
      </c>
      <c r="H92" s="17">
        <f t="shared" si="6"/>
        <v>0</v>
      </c>
      <c r="I92" s="17">
        <f t="shared" si="6"/>
        <v>0</v>
      </c>
      <c r="J92" s="17">
        <f t="shared" si="6"/>
        <v>0</v>
      </c>
      <c r="K92" s="17">
        <f t="shared" si="6"/>
        <v>5.212476</v>
      </c>
      <c r="L92" s="17">
        <f t="shared" si="6"/>
        <v>0</v>
      </c>
      <c r="M92" s="43">
        <f t="shared" si="5"/>
        <v>7805.939020999999</v>
      </c>
    </row>
    <row r="93" spans="1:13" ht="15" customHeight="1">
      <c r="A93" s="9">
        <f t="shared" si="7"/>
        <v>24</v>
      </c>
      <c r="B93" s="16" t="str">
        <f t="shared" si="3"/>
        <v>ETCHEGARAY S.A. CORREDORES DE BOLSA</v>
      </c>
      <c r="C93" s="17">
        <f t="shared" si="6"/>
        <v>1659.441001</v>
      </c>
      <c r="D93" s="17">
        <f t="shared" si="6"/>
        <v>0</v>
      </c>
      <c r="E93" s="17">
        <f t="shared" si="6"/>
        <v>0</v>
      </c>
      <c r="F93" s="17">
        <f t="shared" si="6"/>
        <v>0</v>
      </c>
      <c r="G93" s="17">
        <f t="shared" si="6"/>
        <v>0</v>
      </c>
      <c r="H93" s="17">
        <f t="shared" si="6"/>
        <v>0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17">
        <f t="shared" si="6"/>
        <v>0</v>
      </c>
      <c r="M93" s="43">
        <f t="shared" si="5"/>
        <v>1659.441001</v>
      </c>
    </row>
    <row r="94" spans="1:13" ht="15" customHeight="1">
      <c r="A94" s="9">
        <f t="shared" si="7"/>
        <v>25</v>
      </c>
      <c r="B94" s="16" t="str">
        <f t="shared" si="3"/>
        <v>COVARRUBIAS Y CIA. C. DE BOLSA LTDA.</v>
      </c>
      <c r="C94" s="17">
        <f t="shared" si="6"/>
        <v>6349.308414</v>
      </c>
      <c r="D94" s="17">
        <f t="shared" si="6"/>
        <v>28.107</v>
      </c>
      <c r="E94" s="17">
        <f t="shared" si="6"/>
        <v>0</v>
      </c>
      <c r="F94" s="17">
        <f t="shared" si="6"/>
        <v>0</v>
      </c>
      <c r="G94" s="17">
        <f t="shared" si="6"/>
        <v>1258.187161</v>
      </c>
      <c r="H94" s="17">
        <f t="shared" si="6"/>
        <v>0</v>
      </c>
      <c r="I94" s="17">
        <f t="shared" si="6"/>
        <v>0</v>
      </c>
      <c r="J94" s="17">
        <f t="shared" si="6"/>
        <v>0</v>
      </c>
      <c r="K94" s="17">
        <f t="shared" si="6"/>
        <v>0.2688</v>
      </c>
      <c r="L94" s="17">
        <f t="shared" si="6"/>
        <v>3711.359669</v>
      </c>
      <c r="M94" s="43">
        <f t="shared" si="5"/>
        <v>11347.231044</v>
      </c>
    </row>
    <row r="95" spans="1:13" ht="15" customHeight="1">
      <c r="A95" s="9">
        <f t="shared" si="7"/>
        <v>26</v>
      </c>
      <c r="B95" s="16" t="str">
        <f t="shared" si="3"/>
        <v>VALENZUELA LAFOURCADE S.A. C. DE BOLSA</v>
      </c>
      <c r="C95" s="17">
        <f t="shared" si="6"/>
        <v>3303.984307</v>
      </c>
      <c r="D95" s="17">
        <f t="shared" si="6"/>
        <v>1.403</v>
      </c>
      <c r="E95" s="17">
        <f t="shared" si="6"/>
        <v>0</v>
      </c>
      <c r="F95" s="17">
        <f t="shared" si="6"/>
        <v>0</v>
      </c>
      <c r="G95" s="17">
        <f t="shared" si="6"/>
        <v>0</v>
      </c>
      <c r="H95" s="17">
        <f t="shared" si="6"/>
        <v>0</v>
      </c>
      <c r="I95" s="17">
        <f t="shared" si="6"/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  <c r="M95" s="43">
        <f t="shared" si="5"/>
        <v>3305.387307</v>
      </c>
    </row>
    <row r="96" spans="1:13" ht="15" customHeight="1">
      <c r="A96" s="9">
        <f t="shared" si="7"/>
        <v>27</v>
      </c>
      <c r="B96" s="16" t="str">
        <f t="shared" si="3"/>
        <v>JAIME LARRAIN Y CIA. C. DE BOLSA LTDA.</v>
      </c>
      <c r="C96" s="17">
        <f t="shared" si="6"/>
        <v>4937.211873</v>
      </c>
      <c r="D96" s="17">
        <f t="shared" si="6"/>
        <v>0</v>
      </c>
      <c r="E96" s="17">
        <f t="shared" si="6"/>
        <v>0</v>
      </c>
      <c r="F96" s="17">
        <f t="shared" si="6"/>
        <v>0</v>
      </c>
      <c r="G96" s="17">
        <f t="shared" si="6"/>
        <v>0</v>
      </c>
      <c r="H96" s="17">
        <f t="shared" si="6"/>
        <v>0</v>
      </c>
      <c r="I96" s="17">
        <f t="shared" si="6"/>
        <v>0</v>
      </c>
      <c r="J96" s="17">
        <f t="shared" si="6"/>
        <v>0</v>
      </c>
      <c r="K96" s="17">
        <f t="shared" si="6"/>
        <v>0</v>
      </c>
      <c r="L96" s="17">
        <f t="shared" si="6"/>
        <v>1.71</v>
      </c>
      <c r="M96" s="43">
        <f t="shared" si="5"/>
        <v>4938.921873</v>
      </c>
    </row>
    <row r="97" spans="1:13" ht="15" customHeight="1">
      <c r="A97" s="9">
        <f t="shared" si="7"/>
        <v>28</v>
      </c>
      <c r="B97" s="16" t="str">
        <f t="shared" si="3"/>
        <v>LIRA S.A. CORREDORES DE BOLSA</v>
      </c>
      <c r="C97" s="17">
        <f t="shared" si="6"/>
        <v>3458.737464</v>
      </c>
      <c r="D97" s="17">
        <f t="shared" si="6"/>
        <v>0</v>
      </c>
      <c r="E97" s="17">
        <f t="shared" si="6"/>
        <v>0</v>
      </c>
      <c r="F97" s="17">
        <f t="shared" si="6"/>
        <v>0</v>
      </c>
      <c r="G97" s="17">
        <f t="shared" si="6"/>
        <v>0</v>
      </c>
      <c r="H97" s="17">
        <f t="shared" si="6"/>
        <v>0</v>
      </c>
      <c r="I97" s="17">
        <f t="shared" si="6"/>
        <v>0</v>
      </c>
      <c r="J97" s="17">
        <f t="shared" si="6"/>
        <v>0</v>
      </c>
      <c r="K97" s="17">
        <f t="shared" si="6"/>
        <v>0</v>
      </c>
      <c r="L97" s="17">
        <f t="shared" si="6"/>
        <v>0</v>
      </c>
      <c r="M97" s="43">
        <f t="shared" si="5"/>
        <v>3458.737464</v>
      </c>
    </row>
    <row r="98" spans="1:13" ht="15" customHeight="1">
      <c r="A98" s="9">
        <f t="shared" si="7"/>
        <v>29</v>
      </c>
      <c r="B98" s="16" t="str">
        <f t="shared" si="3"/>
        <v>SERGIO CONTRERAS Y CIA. C. DE BOLSA</v>
      </c>
      <c r="C98" s="17">
        <f t="shared" si="6"/>
        <v>854.235896</v>
      </c>
      <c r="D98" s="17">
        <f t="shared" si="6"/>
        <v>0</v>
      </c>
      <c r="E98" s="17">
        <f t="shared" si="6"/>
        <v>0</v>
      </c>
      <c r="F98" s="17">
        <f t="shared" si="6"/>
        <v>0</v>
      </c>
      <c r="G98" s="17">
        <f t="shared" si="6"/>
        <v>1914.546931</v>
      </c>
      <c r="H98" s="17">
        <f t="shared" si="6"/>
        <v>133.487497</v>
      </c>
      <c r="I98" s="17">
        <f t="shared" si="6"/>
        <v>0</v>
      </c>
      <c r="J98" s="17">
        <f t="shared" si="6"/>
        <v>0</v>
      </c>
      <c r="K98" s="17">
        <f t="shared" si="6"/>
        <v>0</v>
      </c>
      <c r="L98" s="17">
        <f t="shared" si="6"/>
        <v>2256.639822</v>
      </c>
      <c r="M98" s="43">
        <f t="shared" si="5"/>
        <v>5158.910146</v>
      </c>
    </row>
    <row r="99" spans="1:13" ht="15" customHeight="1">
      <c r="A99" s="9">
        <f t="shared" si="7"/>
        <v>30</v>
      </c>
      <c r="B99" s="16" t="str">
        <f t="shared" si="3"/>
        <v>YRARRAZAVAL Y CIA. C. DE BOLSA LTDA.</v>
      </c>
      <c r="C99" s="17">
        <f t="shared" si="6"/>
        <v>2080.205877</v>
      </c>
      <c r="D99" s="17">
        <f t="shared" si="6"/>
        <v>0</v>
      </c>
      <c r="E99" s="17">
        <f t="shared" si="6"/>
        <v>0</v>
      </c>
      <c r="F99" s="17">
        <f t="shared" si="6"/>
        <v>0</v>
      </c>
      <c r="G99" s="17">
        <f t="shared" si="6"/>
        <v>0</v>
      </c>
      <c r="H99" s="17">
        <f t="shared" si="6"/>
        <v>0</v>
      </c>
      <c r="I99" s="17">
        <f t="shared" si="6"/>
        <v>0</v>
      </c>
      <c r="J99" s="17">
        <f t="shared" si="6"/>
        <v>0</v>
      </c>
      <c r="K99" s="17">
        <f t="shared" si="6"/>
        <v>0</v>
      </c>
      <c r="L99" s="17">
        <f t="shared" si="6"/>
        <v>0</v>
      </c>
      <c r="M99" s="43">
        <f t="shared" si="5"/>
        <v>2080.205877</v>
      </c>
    </row>
    <row r="100" spans="1:13" ht="15" customHeight="1">
      <c r="A100" s="9">
        <f t="shared" si="7"/>
        <v>31</v>
      </c>
      <c r="B100" s="16" t="s">
        <v>41</v>
      </c>
      <c r="C100" s="17">
        <f t="shared" si="6"/>
        <v>31603.633172</v>
      </c>
      <c r="D100" s="17">
        <f t="shared" si="6"/>
        <v>0</v>
      </c>
      <c r="E100" s="17">
        <f t="shared" si="6"/>
        <v>0</v>
      </c>
      <c r="F100" s="17">
        <f t="shared" si="6"/>
        <v>0</v>
      </c>
      <c r="G100" s="17">
        <f t="shared" si="6"/>
        <v>34833.667273</v>
      </c>
      <c r="H100" s="17">
        <f t="shared" si="6"/>
        <v>33.868592</v>
      </c>
      <c r="I100" s="17">
        <f t="shared" si="6"/>
        <v>12698.934672</v>
      </c>
      <c r="J100" s="17">
        <f t="shared" si="6"/>
        <v>0</v>
      </c>
      <c r="K100" s="17">
        <f t="shared" si="6"/>
        <v>0.718013</v>
      </c>
      <c r="L100" s="17">
        <f t="shared" si="6"/>
        <v>396629.669348</v>
      </c>
      <c r="M100" s="43">
        <f t="shared" si="5"/>
        <v>475800.49107000005</v>
      </c>
    </row>
    <row r="101" spans="1:13" ht="15" customHeight="1">
      <c r="A101" s="9">
        <f t="shared" si="7"/>
        <v>32</v>
      </c>
      <c r="B101" s="16" t="s">
        <v>65</v>
      </c>
      <c r="C101" s="17">
        <f t="shared" si="6"/>
        <v>334.997544</v>
      </c>
      <c r="D101" s="17">
        <f t="shared" si="6"/>
        <v>0</v>
      </c>
      <c r="E101" s="17">
        <f t="shared" si="6"/>
        <v>0</v>
      </c>
      <c r="F101" s="17">
        <f t="shared" si="6"/>
        <v>0</v>
      </c>
      <c r="G101" s="17">
        <f t="shared" si="6"/>
        <v>80438.840028</v>
      </c>
      <c r="H101" s="17">
        <f t="shared" si="6"/>
        <v>0</v>
      </c>
      <c r="I101" s="17">
        <f t="shared" si="6"/>
        <v>79706.64569</v>
      </c>
      <c r="J101" s="17">
        <f t="shared" si="6"/>
        <v>0</v>
      </c>
      <c r="K101" s="17">
        <f t="shared" si="6"/>
        <v>0</v>
      </c>
      <c r="L101" s="17">
        <f t="shared" si="6"/>
        <v>1379152.05786</v>
      </c>
      <c r="M101" s="43">
        <f>SUM(C101:L101)</f>
        <v>1539632.5411220002</v>
      </c>
    </row>
    <row r="102" spans="1:13" ht="15" customHeight="1">
      <c r="A102" s="9">
        <f t="shared" si="7"/>
        <v>33</v>
      </c>
      <c r="B102" s="16" t="s">
        <v>64</v>
      </c>
      <c r="C102" s="17">
        <f aca="true" t="shared" si="8" ref="C102:L103">C39/1000000</f>
        <v>115948.166691</v>
      </c>
      <c r="D102" s="17">
        <f t="shared" si="8"/>
        <v>0.153</v>
      </c>
      <c r="E102" s="17">
        <f t="shared" si="8"/>
        <v>0</v>
      </c>
      <c r="F102" s="17">
        <f t="shared" si="8"/>
        <v>0</v>
      </c>
      <c r="G102" s="17">
        <f t="shared" si="8"/>
        <v>0</v>
      </c>
      <c r="H102" s="17">
        <f t="shared" si="8"/>
        <v>0</v>
      </c>
      <c r="I102" s="17">
        <f t="shared" si="8"/>
        <v>0</v>
      </c>
      <c r="J102" s="17">
        <f t="shared" si="8"/>
        <v>0.073798</v>
      </c>
      <c r="K102" s="17">
        <f t="shared" si="8"/>
        <v>0</v>
      </c>
      <c r="L102" s="17">
        <f t="shared" si="8"/>
        <v>1518.915166</v>
      </c>
      <c r="M102" s="43">
        <f>SUM(C102:L102)</f>
        <v>117467.30865500002</v>
      </c>
    </row>
    <row r="103" spans="1:13" ht="15" customHeight="1" thickBot="1">
      <c r="A103" s="9">
        <f t="shared" si="7"/>
        <v>34</v>
      </c>
      <c r="B103" s="18" t="s">
        <v>123</v>
      </c>
      <c r="C103" s="17">
        <f t="shared" si="8"/>
        <v>30249.009468</v>
      </c>
      <c r="D103" s="17">
        <f t="shared" si="8"/>
        <v>0</v>
      </c>
      <c r="E103" s="17">
        <f t="shared" si="8"/>
        <v>0</v>
      </c>
      <c r="F103" s="17">
        <f t="shared" si="8"/>
        <v>0</v>
      </c>
      <c r="G103" s="17">
        <f t="shared" si="8"/>
        <v>56.414952</v>
      </c>
      <c r="H103" s="17">
        <f t="shared" si="8"/>
        <v>0</v>
      </c>
      <c r="I103" s="17">
        <f t="shared" si="8"/>
        <v>13733.935299</v>
      </c>
      <c r="J103" s="17">
        <f t="shared" si="8"/>
        <v>0</v>
      </c>
      <c r="K103" s="17">
        <f t="shared" si="8"/>
        <v>0</v>
      </c>
      <c r="L103" s="17">
        <f t="shared" si="8"/>
        <v>42156.166532</v>
      </c>
      <c r="M103" s="44">
        <f>SUM(C103:L103)</f>
        <v>86195.526251</v>
      </c>
    </row>
    <row r="104" spans="1:13" ht="15" customHeight="1" thickBot="1" thickTop="1">
      <c r="A104" s="36"/>
      <c r="B104" s="19" t="s">
        <v>10</v>
      </c>
      <c r="C104" s="39">
        <f aca="true" t="shared" si="9" ref="C104:M104">SUM(C70:C103)</f>
        <v>1889219.6877210005</v>
      </c>
      <c r="D104" s="39">
        <f t="shared" si="9"/>
        <v>84.39120000000001</v>
      </c>
      <c r="E104" s="39">
        <f t="shared" si="9"/>
        <v>650.9690320000001</v>
      </c>
      <c r="F104" s="39">
        <f t="shared" si="9"/>
        <v>0</v>
      </c>
      <c r="G104" s="39">
        <f t="shared" si="9"/>
        <v>3401387.738064</v>
      </c>
      <c r="H104" s="39">
        <f t="shared" si="9"/>
        <v>248788.54242600006</v>
      </c>
      <c r="I104" s="39">
        <f t="shared" si="9"/>
        <v>4656643.342027999</v>
      </c>
      <c r="J104" s="39">
        <f t="shared" si="9"/>
        <v>52.067595999999995</v>
      </c>
      <c r="K104" s="39">
        <f t="shared" si="9"/>
        <v>4144.476431999999</v>
      </c>
      <c r="L104" s="39">
        <f t="shared" si="9"/>
        <v>12130556.439004</v>
      </c>
      <c r="M104" s="156">
        <f t="shared" si="9"/>
        <v>22331527.653503004</v>
      </c>
    </row>
    <row r="105" spans="1:13" ht="15" customHeight="1" thickBot="1" thickTop="1">
      <c r="A105" s="36"/>
      <c r="B105" s="19" t="s">
        <v>20</v>
      </c>
      <c r="C105" s="39">
        <v>2087096.572126</v>
      </c>
      <c r="D105" s="39">
        <v>33.90198</v>
      </c>
      <c r="E105" s="39">
        <v>0</v>
      </c>
      <c r="F105" s="39">
        <v>0</v>
      </c>
      <c r="G105" s="39">
        <v>3816271.3642339995</v>
      </c>
      <c r="H105" s="39">
        <v>383332.94513599994</v>
      </c>
      <c r="I105" s="39">
        <v>4549668.885854</v>
      </c>
      <c r="J105" s="39">
        <v>27.397660000000002</v>
      </c>
      <c r="K105" s="39">
        <v>763.300988</v>
      </c>
      <c r="L105" s="39">
        <v>10665374.300995998</v>
      </c>
      <c r="M105" s="40">
        <v>21502568.668974005</v>
      </c>
    </row>
    <row r="106" ht="15" customHeight="1" thickTop="1"/>
    <row r="107" spans="1:15" ht="15" customHeight="1">
      <c r="A107" s="1" t="s">
        <v>21</v>
      </c>
      <c r="B107" s="1" t="s">
        <v>125</v>
      </c>
      <c r="O107" s="37"/>
    </row>
    <row r="108" spans="1:2" ht="15" customHeight="1">
      <c r="A108" s="1" t="s">
        <v>22</v>
      </c>
      <c r="B108" s="1" t="s">
        <v>23</v>
      </c>
    </row>
    <row r="109" spans="1:2" ht="15" customHeight="1">
      <c r="A109" s="1"/>
      <c r="B109" s="1"/>
    </row>
    <row r="110" spans="1:2" ht="15" customHeight="1">
      <c r="A110" s="1"/>
      <c r="B110" s="1" t="s">
        <v>24</v>
      </c>
    </row>
    <row r="117" ht="18.75" customHeight="1"/>
    <row r="118" spans="1:17" ht="18.75" customHeight="1">
      <c r="A118" s="171" t="s">
        <v>56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2"/>
      <c r="O118" s="23"/>
      <c r="P118" s="2"/>
      <c r="Q118" s="2"/>
    </row>
    <row r="119" spans="1:17" ht="20.25" customHeight="1">
      <c r="A119" s="171" t="s">
        <v>127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2"/>
      <c r="O119" s="2"/>
      <c r="P119" s="2"/>
      <c r="Q119" s="2"/>
    </row>
    <row r="120" spans="1:13" ht="21" customHeight="1">
      <c r="A120" s="171" t="s">
        <v>139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</row>
    <row r="122" spans="1:13" ht="15" customHeight="1">
      <c r="A122" s="4"/>
      <c r="B122" s="5"/>
      <c r="C122" s="172" t="s">
        <v>25</v>
      </c>
      <c r="D122" s="172"/>
      <c r="E122" s="172"/>
      <c r="F122" s="172"/>
      <c r="G122" s="172"/>
      <c r="H122" s="172"/>
      <c r="I122" s="172"/>
      <c r="J122" s="172"/>
      <c r="K122" s="172"/>
      <c r="L122" s="5" t="s">
        <v>13</v>
      </c>
      <c r="M122" s="6"/>
    </row>
    <row r="123" spans="1:13" ht="15" customHeight="1" thickBot="1">
      <c r="A123" s="2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28" t="s">
        <v>14</v>
      </c>
      <c r="M123" s="32"/>
    </row>
    <row r="124" spans="1:13" ht="15" customHeight="1" thickBot="1" thickTop="1">
      <c r="A124" s="27"/>
      <c r="B124" s="28" t="s">
        <v>0</v>
      </c>
      <c r="C124" s="28" t="s">
        <v>59</v>
      </c>
      <c r="D124" s="28" t="s">
        <v>3</v>
      </c>
      <c r="E124" s="28" t="s">
        <v>4</v>
      </c>
      <c r="F124" s="28" t="s">
        <v>5</v>
      </c>
      <c r="G124" s="28" t="s">
        <v>6</v>
      </c>
      <c r="H124" s="28" t="s">
        <v>7</v>
      </c>
      <c r="I124" s="28" t="s">
        <v>8</v>
      </c>
      <c r="J124" s="28" t="s">
        <v>9</v>
      </c>
      <c r="K124" s="28" t="s">
        <v>12</v>
      </c>
      <c r="L124" s="28" t="s">
        <v>11</v>
      </c>
      <c r="M124" s="29" t="s">
        <v>10</v>
      </c>
    </row>
    <row r="125" spans="1:13" ht="15" customHeight="1" thickTop="1">
      <c r="A125" s="9">
        <v>1</v>
      </c>
      <c r="B125" s="16" t="str">
        <f aca="true" t="shared" si="10" ref="B125:B154">B7</f>
        <v>BICE CORREDORES DE BOLSA S.A.</v>
      </c>
      <c r="C125" s="108">
        <f>(C70/C104)*100</f>
        <v>1.734924853897692</v>
      </c>
      <c r="D125" s="24">
        <f>(D70/D104)*100</f>
        <v>0</v>
      </c>
      <c r="E125" s="24">
        <f>(E70/E104)*100</f>
        <v>0</v>
      </c>
      <c r="F125" s="24">
        <v>0</v>
      </c>
      <c r="G125" s="24">
        <f aca="true" t="shared" si="11" ref="G125:M125">(G70/G104)*100</f>
        <v>13.22460545400885</v>
      </c>
      <c r="H125" s="24">
        <f t="shared" si="11"/>
        <v>6.894842921515237</v>
      </c>
      <c r="I125" s="24">
        <f t="shared" si="11"/>
        <v>10.420433105312156</v>
      </c>
      <c r="J125" s="24">
        <f t="shared" si="11"/>
        <v>0</v>
      </c>
      <c r="K125" s="24">
        <f t="shared" si="11"/>
        <v>0</v>
      </c>
      <c r="L125" s="24">
        <f t="shared" si="11"/>
        <v>3.0597321914729485</v>
      </c>
      <c r="M125" s="26">
        <f t="shared" si="11"/>
        <v>6.072827597171878</v>
      </c>
    </row>
    <row r="126" spans="1:13" ht="15" customHeight="1">
      <c r="A126" s="9">
        <v>2</v>
      </c>
      <c r="B126" s="16" t="str">
        <f t="shared" si="10"/>
        <v>BANCHILE CORREDORES DE BOLSA S.A.</v>
      </c>
      <c r="C126" s="24">
        <f>(C71/C104)*100</f>
        <v>13.49142275726914</v>
      </c>
      <c r="D126" s="24">
        <f>(D71/D104)*100</f>
        <v>0</v>
      </c>
      <c r="E126" s="24">
        <f>(E71/E104)*100</f>
        <v>0</v>
      </c>
      <c r="F126" s="24">
        <v>0</v>
      </c>
      <c r="G126" s="24">
        <f aca="true" t="shared" si="12" ref="G126:M126">(G71/G104)*100</f>
        <v>7.727226575397697</v>
      </c>
      <c r="H126" s="24">
        <f t="shared" si="12"/>
        <v>7.402385197251501</v>
      </c>
      <c r="I126" s="24">
        <f t="shared" si="12"/>
        <v>8.591340854993797</v>
      </c>
      <c r="J126" s="24">
        <f t="shared" si="12"/>
        <v>0</v>
      </c>
      <c r="K126" s="24">
        <f t="shared" si="12"/>
        <v>0.08655037756527895</v>
      </c>
      <c r="L126" s="24">
        <f t="shared" si="12"/>
        <v>10.952906491419705</v>
      </c>
      <c r="M126" s="26">
        <f t="shared" si="12"/>
        <v>10.141948486993577</v>
      </c>
    </row>
    <row r="127" spans="1:13" ht="15" customHeight="1">
      <c r="A127" s="9">
        <v>3</v>
      </c>
      <c r="B127" s="16" t="str">
        <f t="shared" si="10"/>
        <v>SANTIAGO CORREDORES DE BOLSA LTDA.</v>
      </c>
      <c r="C127" s="24">
        <f>(C72/C104)*100</f>
        <v>1.2975093545404577</v>
      </c>
      <c r="D127" s="24">
        <f>(D72/D104)*100</f>
        <v>0.5391557413569187</v>
      </c>
      <c r="E127" s="24">
        <f>(E72/E104)*100</f>
        <v>0</v>
      </c>
      <c r="F127" s="24">
        <v>0</v>
      </c>
      <c r="G127" s="24">
        <f aca="true" t="shared" si="13" ref="G127:M127">(G72/G104)*100</f>
        <v>8.18598006502136</v>
      </c>
      <c r="H127" s="24">
        <f t="shared" si="13"/>
        <v>13.748767185761409</v>
      </c>
      <c r="I127" s="24">
        <f t="shared" si="13"/>
        <v>17.441637064334063</v>
      </c>
      <c r="J127" s="24">
        <f t="shared" si="13"/>
        <v>0</v>
      </c>
      <c r="K127" s="24">
        <f t="shared" si="13"/>
        <v>0</v>
      </c>
      <c r="L127" s="24">
        <f t="shared" si="13"/>
        <v>0.31775857465253154</v>
      </c>
      <c r="M127" s="26">
        <f t="shared" si="13"/>
        <v>5.319368516106253</v>
      </c>
    </row>
    <row r="128" spans="1:13" ht="15" customHeight="1">
      <c r="A128" s="9">
        <v>4</v>
      </c>
      <c r="B128" s="16" t="str">
        <f t="shared" si="10"/>
        <v>BBVA CORREDORES DE BOLSA  S.A.</v>
      </c>
      <c r="C128" s="24">
        <f>(C73/C104)*100</f>
        <v>4.173338412543772</v>
      </c>
      <c r="D128" s="24">
        <f>(D73/D104)*100</f>
        <v>0</v>
      </c>
      <c r="E128" s="24">
        <f>(E73/E104)*100</f>
        <v>0</v>
      </c>
      <c r="F128" s="24">
        <v>0</v>
      </c>
      <c r="G128" s="24">
        <f aca="true" t="shared" si="14" ref="G128:M128">(G73/G104)*100</f>
        <v>27.24091486366045</v>
      </c>
      <c r="H128" s="24">
        <f t="shared" si="14"/>
        <v>20.035540512813725</v>
      </c>
      <c r="I128" s="24">
        <f t="shared" si="14"/>
        <v>11.123232815193893</v>
      </c>
      <c r="J128" s="24">
        <f t="shared" si="14"/>
        <v>0</v>
      </c>
      <c r="K128" s="24">
        <f t="shared" si="14"/>
        <v>0</v>
      </c>
      <c r="L128" s="24">
        <f t="shared" si="14"/>
        <v>7.813327792734137</v>
      </c>
      <c r="M128" s="26">
        <f t="shared" si="14"/>
        <v>11.28909878055988</v>
      </c>
    </row>
    <row r="129" spans="1:13" ht="15" customHeight="1">
      <c r="A129" s="9">
        <v>5</v>
      </c>
      <c r="B129" s="16" t="str">
        <f t="shared" si="10"/>
        <v>SCOTIA SUD AMERICANO CORREDORES DE BOLSA S.A.</v>
      </c>
      <c r="C129" s="24">
        <f>(C74/C104)*100</f>
        <v>0.6096500390007009</v>
      </c>
      <c r="D129" s="24">
        <f>(D74/D104)*100</f>
        <v>0</v>
      </c>
      <c r="E129" s="24">
        <f>(E74/E104)*100</f>
        <v>0</v>
      </c>
      <c r="F129" s="24">
        <v>0</v>
      </c>
      <c r="G129" s="24">
        <f aca="true" t="shared" si="15" ref="G129:M129">(G74/G104)*100</f>
        <v>7.127461361373275</v>
      </c>
      <c r="H129" s="24">
        <f t="shared" si="15"/>
        <v>1.7815164202420302</v>
      </c>
      <c r="I129" s="24">
        <f t="shared" si="15"/>
        <v>11.221527673975293</v>
      </c>
      <c r="J129" s="24">
        <f t="shared" si="15"/>
        <v>0</v>
      </c>
      <c r="K129" s="24">
        <f t="shared" si="15"/>
        <v>0</v>
      </c>
      <c r="L129" s="24">
        <f t="shared" si="15"/>
        <v>1.581708355373299</v>
      </c>
      <c r="M129" s="26">
        <f t="shared" si="15"/>
        <v>4.356168530993459</v>
      </c>
    </row>
    <row r="130" spans="1:13" ht="15" customHeight="1">
      <c r="A130" s="9">
        <v>6</v>
      </c>
      <c r="B130" s="16" t="str">
        <f t="shared" si="10"/>
        <v>VALORES SECURITY S.A. CORREDORES  DE BOLSA</v>
      </c>
      <c r="C130" s="24">
        <f>(C75/C104)*100</f>
        <v>1.661577802043094</v>
      </c>
      <c r="D130" s="24">
        <f>(D75/D104)*100</f>
        <v>0</v>
      </c>
      <c r="E130" s="24">
        <f>(E75/E104)*100</f>
        <v>44.62676052460818</v>
      </c>
      <c r="F130" s="24">
        <v>0</v>
      </c>
      <c r="G130" s="24">
        <f aca="true" t="shared" si="16" ref="G130:M130">(G75/G104)*100</f>
        <v>7.599507311481239</v>
      </c>
      <c r="H130" s="24">
        <f t="shared" si="16"/>
        <v>8.385507326650812</v>
      </c>
      <c r="I130" s="24">
        <f t="shared" si="16"/>
        <v>2.427566427725791</v>
      </c>
      <c r="J130" s="24">
        <f t="shared" si="16"/>
        <v>0</v>
      </c>
      <c r="K130" s="24">
        <f t="shared" si="16"/>
        <v>12.01733946788674</v>
      </c>
      <c r="L130" s="24">
        <f t="shared" si="16"/>
        <v>14.942051742053664</v>
      </c>
      <c r="M130" s="26">
        <f t="shared" si="16"/>
        <v>10.017798483432799</v>
      </c>
    </row>
    <row r="131" spans="1:13" ht="15" customHeight="1">
      <c r="A131" s="9">
        <v>7</v>
      </c>
      <c r="B131" s="16" t="str">
        <f t="shared" si="10"/>
        <v>BCI CORREDOR DE BOLSA S.A.</v>
      </c>
      <c r="C131" s="24">
        <f>(C76/C104)*100</f>
        <v>4.806949325334966</v>
      </c>
      <c r="D131" s="24">
        <f>(D76/D104)*100</f>
        <v>0</v>
      </c>
      <c r="E131" s="24">
        <f>(E76/E104)*100</f>
        <v>0</v>
      </c>
      <c r="F131" s="24">
        <v>0</v>
      </c>
      <c r="G131" s="24">
        <f aca="true" t="shared" si="17" ref="G131:M131">(G76/G104)*100</f>
        <v>4.1597167912862565</v>
      </c>
      <c r="H131" s="24">
        <f t="shared" si="17"/>
        <v>4.1281090285959605</v>
      </c>
      <c r="I131" s="24">
        <f t="shared" si="17"/>
        <v>8.90327395467744</v>
      </c>
      <c r="J131" s="24">
        <f t="shared" si="17"/>
        <v>0</v>
      </c>
      <c r="K131" s="24">
        <f t="shared" si="17"/>
        <v>0</v>
      </c>
      <c r="L131" s="24">
        <f t="shared" si="17"/>
        <v>11.595945602562116</v>
      </c>
      <c r="M131" s="26">
        <f t="shared" si="17"/>
        <v>9.241726155067864</v>
      </c>
    </row>
    <row r="132" spans="1:13" ht="15" customHeight="1">
      <c r="A132" s="9">
        <v>8</v>
      </c>
      <c r="B132" s="16" t="str">
        <f t="shared" si="10"/>
        <v>SANTANDER INVESTMENT S.A. C. DE BOLSA</v>
      </c>
      <c r="C132" s="24">
        <f>(C77/C104)*100</f>
        <v>5.946784146238026</v>
      </c>
      <c r="D132" s="24">
        <f>(D77/D104)*100</f>
        <v>0</v>
      </c>
      <c r="E132" s="24">
        <f>(E77/E104)*100</f>
        <v>0</v>
      </c>
      <c r="F132" s="24">
        <v>0</v>
      </c>
      <c r="G132" s="24">
        <f aca="true" t="shared" si="18" ref="G132:M132">(G77/G104)*100</f>
        <v>0.4005207145761653</v>
      </c>
      <c r="H132" s="24">
        <f t="shared" si="18"/>
        <v>0.283830135871323</v>
      </c>
      <c r="I132" s="24">
        <f t="shared" si="18"/>
        <v>0.37586844311287515</v>
      </c>
      <c r="J132" s="24">
        <f t="shared" si="18"/>
        <v>0</v>
      </c>
      <c r="K132" s="24">
        <f t="shared" si="18"/>
        <v>0</v>
      </c>
      <c r="L132" s="24">
        <f t="shared" si="18"/>
        <v>6.87960275021416</v>
      </c>
      <c r="M132" s="26">
        <f t="shared" si="18"/>
        <v>4.382656567968718</v>
      </c>
    </row>
    <row r="133" spans="1:13" ht="15" customHeight="1">
      <c r="A133" s="9">
        <v>9</v>
      </c>
      <c r="B133" s="16" t="str">
        <f t="shared" si="10"/>
        <v>LARRAIN VIAL S.A. CORREDORES DE BOLSA</v>
      </c>
      <c r="C133" s="24">
        <f>(C78/C104)*100</f>
        <v>13.58676681713191</v>
      </c>
      <c r="D133" s="24">
        <f>(D78/D104)*100</f>
        <v>53.18007090786716</v>
      </c>
      <c r="E133" s="24">
        <f>(E78/E104)*100</f>
        <v>0</v>
      </c>
      <c r="F133" s="24">
        <v>0</v>
      </c>
      <c r="G133" s="24">
        <f aca="true" t="shared" si="19" ref="G133:M133">(G78/G104)*100</f>
        <v>0.846215334667571</v>
      </c>
      <c r="H133" s="24">
        <f t="shared" si="19"/>
        <v>3.8282060090580217</v>
      </c>
      <c r="I133" s="24">
        <f t="shared" si="19"/>
        <v>1.6896756145969596</v>
      </c>
      <c r="J133" s="24">
        <f t="shared" si="19"/>
        <v>49.81152577123016</v>
      </c>
      <c r="K133" s="24">
        <f t="shared" si="19"/>
        <v>48.73898928230172</v>
      </c>
      <c r="L133" s="24">
        <f t="shared" si="19"/>
        <v>2.4488481417047883</v>
      </c>
      <c r="M133" s="26">
        <f t="shared" si="19"/>
        <v>3.01288362564152</v>
      </c>
    </row>
    <row r="134" spans="1:13" ht="15" customHeight="1">
      <c r="A134" s="9">
        <v>10</v>
      </c>
      <c r="B134" s="16" t="str">
        <f t="shared" si="10"/>
        <v>DEUTSCHE SECURITIES C.  DE BOLSA LTDA.</v>
      </c>
      <c r="C134" s="24">
        <f>(C79/C104)*100</f>
        <v>3.076792748180604</v>
      </c>
      <c r="D134" s="24">
        <f>(D79/D104)*100</f>
        <v>0</v>
      </c>
      <c r="E134" s="24">
        <f>(E79/E104)*100</f>
        <v>0</v>
      </c>
      <c r="F134" s="24">
        <v>0</v>
      </c>
      <c r="G134" s="24">
        <f aca="true" t="shared" si="20" ref="G134:M134">(G79/G104)*100</f>
        <v>3.2022451698198764</v>
      </c>
      <c r="H134" s="24">
        <f t="shared" si="20"/>
        <v>0</v>
      </c>
      <c r="I134" s="24">
        <f t="shared" si="20"/>
        <v>0.019099907587353554</v>
      </c>
      <c r="J134" s="24">
        <f t="shared" si="20"/>
        <v>0</v>
      </c>
      <c r="K134" s="24">
        <f t="shared" si="20"/>
        <v>0</v>
      </c>
      <c r="L134" s="24">
        <f t="shared" si="20"/>
        <v>0.699895866961326</v>
      </c>
      <c r="M134" s="26">
        <f t="shared" si="20"/>
        <v>1.1322056894273365</v>
      </c>
    </row>
    <row r="135" spans="1:13" ht="15" customHeight="1">
      <c r="A135" s="9">
        <v>11</v>
      </c>
      <c r="B135" s="16" t="str">
        <f t="shared" si="10"/>
        <v>TANNER  CORREDORES DE BOLSA S.A.</v>
      </c>
      <c r="C135" s="24">
        <f>(C80/C104)*100</f>
        <v>0.6288785559043236</v>
      </c>
      <c r="D135" s="24">
        <f>(D80/D104)*100</f>
        <v>0</v>
      </c>
      <c r="E135" s="24">
        <f>(E80/E104)*100</f>
        <v>0</v>
      </c>
      <c r="F135" s="24">
        <v>0</v>
      </c>
      <c r="G135" s="24">
        <f aca="true" t="shared" si="21" ref="G135:M135">(G80/G104)*100</f>
        <v>0.06894298720365048</v>
      </c>
      <c r="H135" s="24">
        <f t="shared" si="21"/>
        <v>0.21096029780234374</v>
      </c>
      <c r="I135" s="24">
        <f t="shared" si="21"/>
        <v>0.1252620445365628</v>
      </c>
      <c r="J135" s="24">
        <f t="shared" si="21"/>
        <v>0.015622000293618321</v>
      </c>
      <c r="K135" s="24">
        <f t="shared" si="21"/>
        <v>0</v>
      </c>
      <c r="L135" s="24">
        <f t="shared" si="21"/>
        <v>0.5662918279092584</v>
      </c>
      <c r="M135" s="26">
        <f t="shared" si="21"/>
        <v>0.39978512362988966</v>
      </c>
    </row>
    <row r="136" spans="1:13" ht="15" customHeight="1">
      <c r="A136" s="9">
        <v>12</v>
      </c>
      <c r="B136" s="16" t="str">
        <f t="shared" si="10"/>
        <v>BANCOESTADO S.A. CORREDORES DE BOLSA</v>
      </c>
      <c r="C136" s="24">
        <f>(C81/C104)*100</f>
        <v>0.02585940265048453</v>
      </c>
      <c r="D136" s="24">
        <f>(D81/D104)*100</f>
        <v>0</v>
      </c>
      <c r="E136" s="24">
        <f>(E81/E104)*100</f>
        <v>0</v>
      </c>
      <c r="F136" s="24">
        <v>0</v>
      </c>
      <c r="G136" s="24">
        <f aca="true" t="shared" si="22" ref="G136:M136">(G81/G104)*100</f>
        <v>8.644204359375735</v>
      </c>
      <c r="H136" s="24">
        <f t="shared" si="22"/>
        <v>12.445855097290071</v>
      </c>
      <c r="I136" s="24">
        <f t="shared" si="22"/>
        <v>16.51199623993829</v>
      </c>
      <c r="J136" s="24">
        <f t="shared" si="22"/>
        <v>0</v>
      </c>
      <c r="K136" s="24">
        <f t="shared" si="22"/>
        <v>0</v>
      </c>
      <c r="L136" s="24">
        <f t="shared" si="22"/>
        <v>10.798225246801211</v>
      </c>
      <c r="M136" s="26">
        <f t="shared" si="22"/>
        <v>10.766235648405619</v>
      </c>
    </row>
    <row r="137" spans="1:13" ht="15" customHeight="1">
      <c r="A137" s="9">
        <v>13</v>
      </c>
      <c r="B137" s="16" t="str">
        <f t="shared" si="10"/>
        <v>I.M. TRUST S.A. CORREDORES DE BOLSA</v>
      </c>
      <c r="C137" s="24">
        <f>(C82/C104)*100</f>
        <v>1.8722573774714752</v>
      </c>
      <c r="D137" s="24">
        <f>(D82/D104)*100</f>
        <v>0</v>
      </c>
      <c r="E137" s="24">
        <f>(E82/E104)*100</f>
        <v>0</v>
      </c>
      <c r="F137" s="24">
        <v>0</v>
      </c>
      <c r="G137" s="24">
        <f aca="true" t="shared" si="23" ref="G137:M137">(G82/G104)*100</f>
        <v>1.3351781901186324</v>
      </c>
      <c r="H137" s="24">
        <f t="shared" si="23"/>
        <v>3.5914991256712345</v>
      </c>
      <c r="I137" s="24">
        <f t="shared" si="23"/>
        <v>0.1903751783605397</v>
      </c>
      <c r="J137" s="24">
        <f t="shared" si="23"/>
        <v>0</v>
      </c>
      <c r="K137" s="24">
        <f t="shared" si="23"/>
        <v>0</v>
      </c>
      <c r="L137" s="24">
        <f t="shared" si="23"/>
        <v>6.577535933871078</v>
      </c>
      <c r="M137" s="26">
        <f t="shared" si="23"/>
        <v>4.014403744686832</v>
      </c>
    </row>
    <row r="138" spans="1:13" ht="15" customHeight="1">
      <c r="A138" s="9">
        <v>14</v>
      </c>
      <c r="B138" s="16" t="str">
        <f t="shared" si="10"/>
        <v>MOLINA, SWETT Y VALDES S.A. C. DE BOLSA</v>
      </c>
      <c r="C138" s="24">
        <f>(C83/C104)*100</f>
        <v>0.25541604437866783</v>
      </c>
      <c r="D138" s="24">
        <f>(D83/D104)*100</f>
        <v>0</v>
      </c>
      <c r="E138" s="24">
        <f>(E83/E104)*100</f>
        <v>0</v>
      </c>
      <c r="F138" s="24">
        <v>0</v>
      </c>
      <c r="G138" s="24">
        <f aca="true" t="shared" si="24" ref="G138:M138">(G83/G104)*100</f>
        <v>0.782637524798977</v>
      </c>
      <c r="H138" s="24">
        <f t="shared" si="24"/>
        <v>2.994554494090486</v>
      </c>
      <c r="I138" s="24">
        <f t="shared" si="24"/>
        <v>0.04878483261745023</v>
      </c>
      <c r="J138" s="24">
        <f t="shared" si="24"/>
        <v>0</v>
      </c>
      <c r="K138" s="24">
        <f t="shared" si="24"/>
        <v>0.0064857408266231886</v>
      </c>
      <c r="L138" s="24">
        <f t="shared" si="24"/>
        <v>0.14628851717751074</v>
      </c>
      <c r="M138" s="26">
        <f t="shared" si="24"/>
        <v>0.2638137076428741</v>
      </c>
    </row>
    <row r="139" spans="1:13" ht="15" customHeight="1">
      <c r="A139" s="9">
        <v>15</v>
      </c>
      <c r="B139" s="16" t="str">
        <f t="shared" si="10"/>
        <v>CELFIN CAPITAL S.A. C. DE BOLSA</v>
      </c>
      <c r="C139" s="24">
        <f>(C84/C104)*100</f>
        <v>25.166997459917205</v>
      </c>
      <c r="D139" s="24">
        <f>(D84/D104)*100</f>
        <v>5.424736228421921</v>
      </c>
      <c r="E139" s="24">
        <f>(E84/E104)*100</f>
        <v>49.69658694916227</v>
      </c>
      <c r="F139" s="24">
        <v>0</v>
      </c>
      <c r="G139" s="24">
        <f aca="true" t="shared" si="25" ref="G139:M139">(G84/G104)*100</f>
        <v>4.6664948300584905</v>
      </c>
      <c r="H139" s="24">
        <f t="shared" si="25"/>
        <v>9.15315482535669</v>
      </c>
      <c r="I139" s="24">
        <f t="shared" si="25"/>
        <v>0.7065560815888263</v>
      </c>
      <c r="J139" s="24">
        <f t="shared" si="25"/>
        <v>0</v>
      </c>
      <c r="K139" s="24">
        <f t="shared" si="25"/>
        <v>39.001055586169166</v>
      </c>
      <c r="L139" s="24">
        <f t="shared" si="25"/>
        <v>0.2666108905772128</v>
      </c>
      <c r="M139" s="26">
        <f t="shared" si="25"/>
        <v>3.242702979002907</v>
      </c>
    </row>
    <row r="140" spans="1:13" ht="15" customHeight="1">
      <c r="A140" s="9">
        <v>16</v>
      </c>
      <c r="B140" s="16" t="str">
        <f t="shared" si="10"/>
        <v>NEGOCIOS Y VALORES S.A. C. DE BOLSA</v>
      </c>
      <c r="C140" s="24">
        <f>(C85/C104)*100</f>
        <v>0.785836586210321</v>
      </c>
      <c r="D140" s="24">
        <f>(D85/D104)*100</f>
        <v>0</v>
      </c>
      <c r="E140" s="24">
        <f>(E85/E104)*100</f>
        <v>0</v>
      </c>
      <c r="F140" s="24">
        <v>0</v>
      </c>
      <c r="G140" s="24">
        <f aca="true" t="shared" si="26" ref="G140:M140">(G85/G104)*100</f>
        <v>0.4408474938389355</v>
      </c>
      <c r="H140" s="24">
        <f t="shared" si="26"/>
        <v>0.5040034596339831</v>
      </c>
      <c r="I140" s="24">
        <f t="shared" si="26"/>
        <v>0.08988557966685766</v>
      </c>
      <c r="J140" s="24">
        <f t="shared" si="26"/>
        <v>0</v>
      </c>
      <c r="K140" s="24">
        <f t="shared" si="26"/>
        <v>0</v>
      </c>
      <c r="L140" s="24">
        <f t="shared" si="26"/>
        <v>0.76389828780689</v>
      </c>
      <c r="M140" s="26">
        <f t="shared" si="26"/>
        <v>0.5729378694785797</v>
      </c>
    </row>
    <row r="141" spans="1:13" ht="15" customHeight="1">
      <c r="A141" s="9">
        <v>17</v>
      </c>
      <c r="B141" s="16" t="str">
        <f t="shared" si="10"/>
        <v>ALFA CORREDORES DE BOLSA S.A.</v>
      </c>
      <c r="C141" s="24">
        <f>(C86/C104)*100</f>
        <v>3.347622113143035</v>
      </c>
      <c r="D141" s="24">
        <f>(D86/D104)*100</f>
        <v>0</v>
      </c>
      <c r="E141" s="24">
        <f>(E86/E104)*100</f>
        <v>0</v>
      </c>
      <c r="F141" s="24">
        <v>0</v>
      </c>
      <c r="G141" s="24">
        <f aca="true" t="shared" si="27" ref="G141:M141">(G86/G104)*100</f>
        <v>0.4035824526965972</v>
      </c>
      <c r="H141" s="24">
        <f t="shared" si="27"/>
        <v>0.44378298422983015</v>
      </c>
      <c r="I141" s="24">
        <f t="shared" si="27"/>
        <v>0.15055797502727974</v>
      </c>
      <c r="J141" s="24">
        <f t="shared" si="27"/>
        <v>32.74589439466343</v>
      </c>
      <c r="K141" s="24">
        <f t="shared" si="27"/>
        <v>0</v>
      </c>
      <c r="L141" s="24">
        <f t="shared" si="27"/>
        <v>0.10063028269461873</v>
      </c>
      <c r="M141" s="26">
        <f t="shared" si="27"/>
        <v>0.43575358558479776</v>
      </c>
    </row>
    <row r="142" spans="1:13" ht="15" customHeight="1">
      <c r="A142" s="9">
        <f>1+A141</f>
        <v>18</v>
      </c>
      <c r="B142" s="16" t="str">
        <f t="shared" si="10"/>
        <v>CORP CORREDORES DE BOLSA S.A.</v>
      </c>
      <c r="C142" s="24">
        <f>(C87/C104)*100</f>
        <v>0.3741917298949932</v>
      </c>
      <c r="D142" s="24">
        <f>(D87/D104)*100</f>
        <v>3.988567528367886</v>
      </c>
      <c r="E142" s="24">
        <f>(E87/E104)*100</f>
        <v>0</v>
      </c>
      <c r="F142" s="24">
        <v>0</v>
      </c>
      <c r="G142" s="24">
        <f aca="true" t="shared" si="28" ref="G142:M142">(G87/G104)*100</f>
        <v>0.42086330225756363</v>
      </c>
      <c r="H142" s="24">
        <f t="shared" si="28"/>
        <v>4.100216571281274</v>
      </c>
      <c r="I142" s="24">
        <f t="shared" si="28"/>
        <v>7.683612377777174</v>
      </c>
      <c r="J142" s="24">
        <f t="shared" si="28"/>
        <v>0</v>
      </c>
      <c r="K142" s="24">
        <f t="shared" si="28"/>
        <v>0</v>
      </c>
      <c r="L142" s="24">
        <f t="shared" si="28"/>
        <v>5.361403138712073</v>
      </c>
      <c r="M142" s="26">
        <f t="shared" si="28"/>
        <v>4.6559966951024965</v>
      </c>
    </row>
    <row r="143" spans="1:13" ht="15" customHeight="1">
      <c r="A143" s="9">
        <f aca="true" t="shared" si="29" ref="A143:A158">1+A142</f>
        <v>19</v>
      </c>
      <c r="B143" s="16" t="str">
        <f t="shared" si="10"/>
        <v>UGARTE Y CIA. CORREDORES DE BOLSA S.A.</v>
      </c>
      <c r="C143" s="24">
        <f>(C88/C104)*100</f>
        <v>0.3575377906498679</v>
      </c>
      <c r="D143" s="24">
        <f>(D88/D104)*100</f>
        <v>0</v>
      </c>
      <c r="E143" s="24">
        <f>(E88/E104)*100</f>
        <v>0.303413050837724</v>
      </c>
      <c r="F143" s="24">
        <v>0</v>
      </c>
      <c r="G143" s="24">
        <f aca="true" t="shared" si="30" ref="G143:M143">(G88/G104)*100</f>
        <v>0</v>
      </c>
      <c r="H143" s="24">
        <f t="shared" si="30"/>
        <v>0</v>
      </c>
      <c r="I143" s="24">
        <f t="shared" si="30"/>
        <v>0</v>
      </c>
      <c r="J143" s="24">
        <f t="shared" si="30"/>
        <v>0</v>
      </c>
      <c r="K143" s="24">
        <f t="shared" si="30"/>
        <v>0</v>
      </c>
      <c r="L143" s="24">
        <f t="shared" si="30"/>
        <v>0.03401269793967313</v>
      </c>
      <c r="M143" s="26">
        <f t="shared" si="30"/>
        <v>0.04873190560831569</v>
      </c>
    </row>
    <row r="144" spans="1:13" ht="15" customHeight="1">
      <c r="A144" s="9">
        <f t="shared" si="29"/>
        <v>20</v>
      </c>
      <c r="B144" s="16" t="str">
        <f t="shared" si="10"/>
        <v>FINANZAS Y NEGOCIOS S.A. C. DE BOLSA </v>
      </c>
      <c r="C144" s="24">
        <f>(C89/C104)*100</f>
        <v>0.3324865231304765</v>
      </c>
      <c r="D144" s="24">
        <f>(D89/D104)*100</f>
        <v>0</v>
      </c>
      <c r="E144" s="24">
        <f>(E89/E104)*100</f>
        <v>5.069826424554094</v>
      </c>
      <c r="F144" s="24">
        <v>0</v>
      </c>
      <c r="G144" s="24">
        <f aca="true" t="shared" si="31" ref="G144:M144">(G89/G104)*100</f>
        <v>0</v>
      </c>
      <c r="H144" s="24">
        <f t="shared" si="31"/>
        <v>0</v>
      </c>
      <c r="I144" s="24">
        <f t="shared" si="31"/>
        <v>0</v>
      </c>
      <c r="J144" s="24">
        <f t="shared" si="31"/>
        <v>0</v>
      </c>
      <c r="K144" s="24">
        <f t="shared" si="31"/>
        <v>0</v>
      </c>
      <c r="L144" s="24">
        <f t="shared" si="31"/>
        <v>0.025768419558638594</v>
      </c>
      <c r="M144" s="26">
        <f t="shared" si="31"/>
        <v>0.04227322321372477</v>
      </c>
    </row>
    <row r="145" spans="1:13" ht="15" customHeight="1">
      <c r="A145" s="9">
        <f t="shared" si="29"/>
        <v>21</v>
      </c>
      <c r="B145" s="16" t="str">
        <f t="shared" si="10"/>
        <v>URETA Y BIANCHI CORREDORES DE  BOLSA S.A.</v>
      </c>
      <c r="C145" s="24">
        <f>(C90/C104)*100</f>
        <v>5.202330459702179</v>
      </c>
      <c r="D145" s="24">
        <f>(D90/D104)*100</f>
        <v>0.4655698698442491</v>
      </c>
      <c r="E145" s="24">
        <f>(E90/E104)*100</f>
        <v>0.303413050837724</v>
      </c>
      <c r="F145" s="24">
        <v>0</v>
      </c>
      <c r="G145" s="24">
        <f aca="true" t="shared" si="32" ref="G145:M145">(G90/G104)*100</f>
        <v>0</v>
      </c>
      <c r="H145" s="24">
        <f t="shared" si="32"/>
        <v>0</v>
      </c>
      <c r="I145" s="24">
        <f t="shared" si="32"/>
        <v>0</v>
      </c>
      <c r="J145" s="24">
        <f t="shared" si="32"/>
        <v>17.285222847622926</v>
      </c>
      <c r="K145" s="24">
        <f t="shared" si="32"/>
        <v>0</v>
      </c>
      <c r="L145" s="24">
        <f t="shared" si="32"/>
        <v>0</v>
      </c>
      <c r="M145" s="26">
        <f t="shared" si="32"/>
        <v>0.44016164417923787</v>
      </c>
    </row>
    <row r="146" spans="1:13" ht="15" customHeight="1">
      <c r="A146" s="9">
        <f t="shared" si="29"/>
        <v>22</v>
      </c>
      <c r="B146" s="16" t="str">
        <f t="shared" si="10"/>
        <v>MUNITA Y CRUZAT S.A. CORREDORES DE BOLSA</v>
      </c>
      <c r="C146" s="24">
        <f>(C91/C104)*100</f>
        <v>0.2944489224390039</v>
      </c>
      <c r="D146" s="24">
        <f>(D91/D104)*100</f>
        <v>1.2525002606906879</v>
      </c>
      <c r="E146" s="24">
        <f>(E91/E104)*100</f>
        <v>0</v>
      </c>
      <c r="F146" s="24">
        <v>0</v>
      </c>
      <c r="G146" s="24">
        <f aca="true" t="shared" si="33" ref="G146:M146">(G91/G104)*100</f>
        <v>0</v>
      </c>
      <c r="H146" s="24">
        <f t="shared" si="33"/>
        <v>0</v>
      </c>
      <c r="I146" s="24">
        <f t="shared" si="33"/>
        <v>0</v>
      </c>
      <c r="J146" s="24">
        <f t="shared" si="33"/>
        <v>0</v>
      </c>
      <c r="K146" s="24">
        <f t="shared" si="33"/>
        <v>0</v>
      </c>
      <c r="L146" s="24">
        <f t="shared" si="33"/>
        <v>0.019389197344958038</v>
      </c>
      <c r="M146" s="26">
        <f t="shared" si="33"/>
        <v>0.035447022088335674</v>
      </c>
    </row>
    <row r="147" spans="1:13" ht="15" customHeight="1">
      <c r="A147" s="9">
        <f t="shared" si="29"/>
        <v>23</v>
      </c>
      <c r="B147" s="16" t="str">
        <f t="shared" si="10"/>
        <v>RAIMUNDO SERRANO MC AULIFFE C. DE B. S.A.</v>
      </c>
      <c r="C147" s="24">
        <f>(C92/C104)*100</f>
        <v>0.34280912405759534</v>
      </c>
      <c r="D147" s="24">
        <f>(D92/D104)*100</f>
        <v>0</v>
      </c>
      <c r="E147" s="24">
        <f>(E92/E104)*100</f>
        <v>0</v>
      </c>
      <c r="F147" s="24">
        <v>0</v>
      </c>
      <c r="G147" s="24">
        <f aca="true" t="shared" si="34" ref="G147:M147">(G92/G104)*100</f>
        <v>0.0389343757308236</v>
      </c>
      <c r="H147" s="24">
        <f t="shared" si="34"/>
        <v>0</v>
      </c>
      <c r="I147" s="24">
        <f t="shared" si="34"/>
        <v>0</v>
      </c>
      <c r="J147" s="24">
        <f t="shared" si="34"/>
        <v>0</v>
      </c>
      <c r="K147" s="24">
        <f t="shared" si="34"/>
        <v>0.12576922768226761</v>
      </c>
      <c r="L147" s="24">
        <f t="shared" si="34"/>
        <v>0</v>
      </c>
      <c r="M147" s="26">
        <f t="shared" si="34"/>
        <v>0.03495479190728598</v>
      </c>
    </row>
    <row r="148" spans="1:13" ht="15" customHeight="1">
      <c r="A148" s="9">
        <f t="shared" si="29"/>
        <v>24</v>
      </c>
      <c r="B148" s="16" t="str">
        <f t="shared" si="10"/>
        <v>ETCHEGARAY S.A. CORREDORES DE BOLSA</v>
      </c>
      <c r="C148" s="24">
        <f>(C93/C104)*100</f>
        <v>0.08783737602278607</v>
      </c>
      <c r="D148" s="24">
        <f>(D93/D104)*100</f>
        <v>0</v>
      </c>
      <c r="E148" s="24">
        <f>(E93/E104)*100</f>
        <v>0</v>
      </c>
      <c r="F148" s="24">
        <v>0</v>
      </c>
      <c r="G148" s="24">
        <f aca="true" t="shared" si="35" ref="G148:M148">(G93/G104)*100</f>
        <v>0</v>
      </c>
      <c r="H148" s="24">
        <f t="shared" si="35"/>
        <v>0</v>
      </c>
      <c r="I148" s="24">
        <f t="shared" si="35"/>
        <v>0</v>
      </c>
      <c r="J148" s="24">
        <f t="shared" si="35"/>
        <v>0</v>
      </c>
      <c r="K148" s="24">
        <f t="shared" si="35"/>
        <v>0</v>
      </c>
      <c r="L148" s="24">
        <f t="shared" si="35"/>
        <v>0</v>
      </c>
      <c r="M148" s="26">
        <f t="shared" si="35"/>
        <v>0.007430933641208796</v>
      </c>
    </row>
    <row r="149" spans="1:13" ht="15" customHeight="1">
      <c r="A149" s="9">
        <f t="shared" si="29"/>
        <v>25</v>
      </c>
      <c r="B149" s="16" t="str">
        <f t="shared" si="10"/>
        <v>COVARRUBIAS Y CIA. C. DE BOLSA LTDA.</v>
      </c>
      <c r="C149" s="24">
        <f>(C94/C104)*100</f>
        <v>0.3360809997517697</v>
      </c>
      <c r="D149" s="24">
        <f>(D94/D104)*100</f>
        <v>33.30560532377783</v>
      </c>
      <c r="E149" s="24">
        <f>(E94/E104)*100</f>
        <v>0</v>
      </c>
      <c r="F149" s="24">
        <v>0</v>
      </c>
      <c r="G149" s="24">
        <f aca="true" t="shared" si="36" ref="G149:M149">(G94/G104)*100</f>
        <v>0.03699040679543739</v>
      </c>
      <c r="H149" s="24">
        <f t="shared" si="36"/>
        <v>0</v>
      </c>
      <c r="I149" s="24">
        <f t="shared" si="36"/>
        <v>0</v>
      </c>
      <c r="J149" s="24">
        <f t="shared" si="36"/>
        <v>0</v>
      </c>
      <c r="K149" s="24">
        <f t="shared" si="36"/>
        <v>0.0064857408266231886</v>
      </c>
      <c r="L149" s="24">
        <f t="shared" si="36"/>
        <v>0.030595131292301438</v>
      </c>
      <c r="M149" s="26">
        <f t="shared" si="36"/>
        <v>0.05081260547896298</v>
      </c>
    </row>
    <row r="150" spans="1:13" ht="15" customHeight="1">
      <c r="A150" s="9">
        <f t="shared" si="29"/>
        <v>26</v>
      </c>
      <c r="B150" s="16" t="str">
        <f t="shared" si="10"/>
        <v>VALENZUELA LAFOURCADE S.A. C. DE BOLSA</v>
      </c>
      <c r="C150" s="24">
        <f>(C95/C104)*100</f>
        <v>0.17488618864572894</v>
      </c>
      <c r="D150" s="24">
        <f>(D95/D104)*100</f>
        <v>1.6624956156566086</v>
      </c>
      <c r="E150" s="24">
        <f>(E95/E104)*100</f>
        <v>0</v>
      </c>
      <c r="F150" s="24">
        <v>0</v>
      </c>
      <c r="G150" s="24">
        <f aca="true" t="shared" si="37" ref="G150:M150">(G95/G104)*100</f>
        <v>0</v>
      </c>
      <c r="H150" s="24">
        <f t="shared" si="37"/>
        <v>0</v>
      </c>
      <c r="I150" s="24">
        <f t="shared" si="37"/>
        <v>0</v>
      </c>
      <c r="J150" s="24">
        <f t="shared" si="37"/>
        <v>0</v>
      </c>
      <c r="K150" s="24">
        <f t="shared" si="37"/>
        <v>0</v>
      </c>
      <c r="L150" s="24">
        <f t="shared" si="37"/>
        <v>0</v>
      </c>
      <c r="M150" s="26">
        <f t="shared" si="37"/>
        <v>0.014801438389198174</v>
      </c>
    </row>
    <row r="151" spans="1:13" ht="15" customHeight="1">
      <c r="A151" s="9">
        <f t="shared" si="29"/>
        <v>27</v>
      </c>
      <c r="B151" s="16" t="str">
        <f t="shared" si="10"/>
        <v>JAIME LARRAIN Y CIA. C. DE BOLSA LTDA.</v>
      </c>
      <c r="C151" s="24">
        <f>(C96/C104)*100</f>
        <v>0.26133603757622526</v>
      </c>
      <c r="D151" s="24">
        <f>(D96/D104)*100</f>
        <v>0</v>
      </c>
      <c r="E151" s="24">
        <f>(E96/E104)*100</f>
        <v>0</v>
      </c>
      <c r="F151" s="24">
        <v>0</v>
      </c>
      <c r="G151" s="24">
        <f aca="true" t="shared" si="38" ref="G151:M151">(G96/G104)*100</f>
        <v>0</v>
      </c>
      <c r="H151" s="24">
        <f t="shared" si="38"/>
        <v>0</v>
      </c>
      <c r="I151" s="24">
        <f t="shared" si="38"/>
        <v>0</v>
      </c>
      <c r="J151" s="24">
        <f t="shared" si="38"/>
        <v>0</v>
      </c>
      <c r="K151" s="24">
        <f t="shared" si="38"/>
        <v>0</v>
      </c>
      <c r="L151" s="24">
        <f t="shared" si="38"/>
        <v>1.4096632818110051E-05</v>
      </c>
      <c r="M151" s="26">
        <f t="shared" si="38"/>
        <v>0.022116363688290994</v>
      </c>
    </row>
    <row r="152" spans="1:13" ht="15" customHeight="1">
      <c r="A152" s="9">
        <f t="shared" si="29"/>
        <v>28</v>
      </c>
      <c r="B152" s="16" t="str">
        <f t="shared" si="10"/>
        <v>LIRA S.A. CORREDORES DE BOLSA</v>
      </c>
      <c r="C152" s="24">
        <f>(C97/C104)*100</f>
        <v>0.183077568293412</v>
      </c>
      <c r="D152" s="24">
        <f>(D97/D104)*100</f>
        <v>0</v>
      </c>
      <c r="E152" s="24">
        <f>(E97/E104)*100</f>
        <v>0</v>
      </c>
      <c r="F152" s="24">
        <v>0</v>
      </c>
      <c r="G152" s="24">
        <f aca="true" t="shared" si="39" ref="G152:M152">(G97/G104)*100</f>
        <v>0</v>
      </c>
      <c r="H152" s="24">
        <f t="shared" si="39"/>
        <v>0</v>
      </c>
      <c r="I152" s="24">
        <f t="shared" si="39"/>
        <v>0</v>
      </c>
      <c r="J152" s="24">
        <f t="shared" si="39"/>
        <v>0</v>
      </c>
      <c r="K152" s="24">
        <f t="shared" si="39"/>
        <v>0</v>
      </c>
      <c r="L152" s="24">
        <f t="shared" si="39"/>
        <v>0</v>
      </c>
      <c r="M152" s="26">
        <f t="shared" si="39"/>
        <v>0.015488136403679709</v>
      </c>
    </row>
    <row r="153" spans="1:13" ht="15" customHeight="1">
      <c r="A153" s="9">
        <f t="shared" si="29"/>
        <v>29</v>
      </c>
      <c r="B153" s="16" t="str">
        <f t="shared" si="10"/>
        <v>SERGIO CONTRERAS Y CIA. C. DE BOLSA</v>
      </c>
      <c r="C153" s="24">
        <f>(C98/C104)*100</f>
        <v>0.045216334635517164</v>
      </c>
      <c r="D153" s="24">
        <f>(D98/D104)*100</f>
        <v>0</v>
      </c>
      <c r="E153" s="24">
        <f>(E98/E104)*100</f>
        <v>0</v>
      </c>
      <c r="F153" s="24">
        <v>0</v>
      </c>
      <c r="G153" s="24">
        <f aca="true" t="shared" si="40" ref="G153:M153">(G98/G104)*100</f>
        <v>0.05628722975551505</v>
      </c>
      <c r="H153" s="24">
        <f t="shared" si="40"/>
        <v>0.05365500183341629</v>
      </c>
      <c r="I153" s="24">
        <f t="shared" si="40"/>
        <v>0</v>
      </c>
      <c r="J153" s="24">
        <f t="shared" si="40"/>
        <v>0</v>
      </c>
      <c r="K153" s="24">
        <f t="shared" si="40"/>
        <v>0</v>
      </c>
      <c r="L153" s="24">
        <f t="shared" si="40"/>
        <v>0.018602937411379666</v>
      </c>
      <c r="M153" s="26">
        <f t="shared" si="40"/>
        <v>0.023101465452994904</v>
      </c>
    </row>
    <row r="154" spans="1:13" ht="15" customHeight="1">
      <c r="A154" s="9">
        <f>1+A153</f>
        <v>30</v>
      </c>
      <c r="B154" s="16" t="str">
        <f t="shared" si="10"/>
        <v>YRARRAZAVAL Y CIA. C. DE BOLSA LTDA.</v>
      </c>
      <c r="C154" s="24">
        <f>(C99/C104)*100</f>
        <v>0.11010926312701036</v>
      </c>
      <c r="D154" s="24">
        <f>(D99/D104)*100</f>
        <v>0</v>
      </c>
      <c r="E154" s="24">
        <f>(E99/E104)*100</f>
        <v>0</v>
      </c>
      <c r="F154" s="24">
        <v>0</v>
      </c>
      <c r="G154" s="24">
        <f aca="true" t="shared" si="41" ref="G154:M154">(G99/G104)*100</f>
        <v>0</v>
      </c>
      <c r="H154" s="24">
        <f t="shared" si="41"/>
        <v>0</v>
      </c>
      <c r="I154" s="24">
        <f t="shared" si="41"/>
        <v>0</v>
      </c>
      <c r="J154" s="24">
        <f t="shared" si="41"/>
        <v>0</v>
      </c>
      <c r="K154" s="24">
        <f t="shared" si="41"/>
        <v>0</v>
      </c>
      <c r="L154" s="24">
        <f t="shared" si="41"/>
        <v>0</v>
      </c>
      <c r="M154" s="26">
        <f t="shared" si="41"/>
        <v>0.009315107812042995</v>
      </c>
    </row>
    <row r="155" spans="1:13" ht="15" customHeight="1">
      <c r="A155" s="9">
        <f t="shared" si="29"/>
        <v>31</v>
      </c>
      <c r="B155" s="16" t="s">
        <v>41</v>
      </c>
      <c r="C155" s="24">
        <f>(C100/C104)*100</f>
        <v>1.6728405583219401</v>
      </c>
      <c r="D155" s="24">
        <f>(D100/D104)*100</f>
        <v>0</v>
      </c>
      <c r="E155" s="24">
        <f>(E100/E104)*100</f>
        <v>0</v>
      </c>
      <c r="F155" s="24">
        <v>0</v>
      </c>
      <c r="G155" s="24">
        <f aca="true" t="shared" si="42" ref="G155:M155">(G100/G104)*100</f>
        <v>1.0241016301430723</v>
      </c>
      <c r="H155" s="24">
        <f t="shared" si="42"/>
        <v>0.01361340505062604</v>
      </c>
      <c r="I155" s="24">
        <f t="shared" si="42"/>
        <v>0.27270576119470485</v>
      </c>
      <c r="J155" s="24">
        <f t="shared" si="42"/>
        <v>0</v>
      </c>
      <c r="K155" s="24">
        <f t="shared" si="42"/>
        <v>0.017324576741615316</v>
      </c>
      <c r="L155" s="24">
        <f t="shared" si="42"/>
        <v>3.269674159980793</v>
      </c>
      <c r="M155" s="26">
        <f t="shared" si="42"/>
        <v>2.1306222236675523</v>
      </c>
    </row>
    <row r="156" spans="1:13" ht="15" customHeight="1">
      <c r="A156" s="9">
        <f t="shared" si="29"/>
        <v>32</v>
      </c>
      <c r="B156" s="16" t="s">
        <v>62</v>
      </c>
      <c r="C156" s="24">
        <f>(C101/C104)*100</f>
        <v>0.01773205870007175</v>
      </c>
      <c r="D156" s="24">
        <f>(D101/D104)*100</f>
        <v>0</v>
      </c>
      <c r="E156" s="24">
        <f>(E101/E104)*100</f>
        <v>0</v>
      </c>
      <c r="F156" s="24">
        <v>0</v>
      </c>
      <c r="G156" s="24">
        <f aca="true" t="shared" si="43" ref="G156:M156">(G101/G104)*100</f>
        <v>2.3648829896054173</v>
      </c>
      <c r="H156" s="24">
        <f t="shared" si="43"/>
        <v>0</v>
      </c>
      <c r="I156" s="24">
        <f t="shared" si="43"/>
        <v>1.7116759827968107</v>
      </c>
      <c r="J156" s="24">
        <f t="shared" si="43"/>
        <v>0</v>
      </c>
      <c r="K156" s="24">
        <f t="shared" si="43"/>
        <v>0</v>
      </c>
      <c r="L156" s="24">
        <f t="shared" si="43"/>
        <v>11.369239859645198</v>
      </c>
      <c r="M156" s="26">
        <f t="shared" si="43"/>
        <v>6.8944344740360295</v>
      </c>
    </row>
    <row r="157" spans="1:13" ht="15" customHeight="1">
      <c r="A157" s="9">
        <f t="shared" si="29"/>
        <v>33</v>
      </c>
      <c r="B157" s="16" t="str">
        <f>B39</f>
        <v>EUROAMERICA CORREDORES DE BOLSA S.A.</v>
      </c>
      <c r="C157" s="24">
        <f>(C102/C104)*100</f>
        <v>6.137357526210748</v>
      </c>
      <c r="D157" s="24">
        <f>(D102/D104)*100</f>
        <v>0.1812985240167221</v>
      </c>
      <c r="E157" s="24">
        <f>(E102/E104)*100</f>
        <v>0</v>
      </c>
      <c r="F157" s="24">
        <v>0</v>
      </c>
      <c r="G157" s="24">
        <f aca="true" t="shared" si="44" ref="G157:M157">(G102/G104)*100</f>
        <v>0</v>
      </c>
      <c r="H157" s="24">
        <f t="shared" si="44"/>
        <v>0</v>
      </c>
      <c r="I157" s="24">
        <f t="shared" si="44"/>
        <v>0</v>
      </c>
      <c r="J157" s="24">
        <f t="shared" si="44"/>
        <v>0.1417349861898752</v>
      </c>
      <c r="K157" s="24">
        <f t="shared" si="44"/>
        <v>0</v>
      </c>
      <c r="L157" s="24">
        <f t="shared" si="44"/>
        <v>0.012521397296468232</v>
      </c>
      <c r="M157" s="26">
        <f t="shared" si="44"/>
        <v>0.5260155528884011</v>
      </c>
    </row>
    <row r="158" spans="1:13" ht="15" customHeight="1" thickBot="1">
      <c r="A158" s="9">
        <f t="shared" si="29"/>
        <v>34</v>
      </c>
      <c r="B158" t="s">
        <v>122</v>
      </c>
      <c r="C158" s="24">
        <f>(C103/C104)*100</f>
        <v>1.6011377429847726</v>
      </c>
      <c r="D158" s="24">
        <f aca="true" t="shared" si="45" ref="D158:L158">(D103/D104)*100</f>
        <v>0</v>
      </c>
      <c r="E158" s="24">
        <f t="shared" si="45"/>
        <v>0</v>
      </c>
      <c r="F158" s="24">
        <v>0</v>
      </c>
      <c r="G158" s="24">
        <f t="shared" si="45"/>
        <v>0.0016585863284175367</v>
      </c>
      <c r="H158" s="24">
        <f t="shared" si="45"/>
        <v>0</v>
      </c>
      <c r="I158" s="24">
        <f t="shared" si="45"/>
        <v>0.2949320849858941</v>
      </c>
      <c r="J158" s="24">
        <f t="shared" si="45"/>
        <v>0</v>
      </c>
      <c r="K158" s="24">
        <f t="shared" si="45"/>
        <v>0</v>
      </c>
      <c r="L158" s="24">
        <f t="shared" si="45"/>
        <v>0.34752046819924204</v>
      </c>
      <c r="M158" s="26">
        <f>(M103/M104)*100</f>
        <v>0.3859813246474388</v>
      </c>
    </row>
    <row r="159" spans="1:13" ht="15" customHeight="1" thickBot="1" thickTop="1">
      <c r="A159" s="36"/>
      <c r="B159" s="19" t="s">
        <v>10</v>
      </c>
      <c r="C159" s="25">
        <f aca="true" t="shared" si="46" ref="C159:M159">SUM(C125:C158)</f>
        <v>99.99999999999997</v>
      </c>
      <c r="D159" s="25">
        <f t="shared" si="46"/>
        <v>99.99999999999999</v>
      </c>
      <c r="E159" s="25">
        <f t="shared" si="46"/>
        <v>99.99999999999997</v>
      </c>
      <c r="F159" s="25">
        <f t="shared" si="46"/>
        <v>0</v>
      </c>
      <c r="G159" s="25">
        <f t="shared" si="46"/>
        <v>99.99999999999999</v>
      </c>
      <c r="H159" s="25">
        <f t="shared" si="46"/>
        <v>99.99999999999996</v>
      </c>
      <c r="I159" s="25">
        <f t="shared" si="46"/>
        <v>100.00000000000006</v>
      </c>
      <c r="J159" s="25">
        <f t="shared" si="46"/>
        <v>100</v>
      </c>
      <c r="K159" s="25">
        <f t="shared" si="46"/>
        <v>100.00000000000004</v>
      </c>
      <c r="L159" s="25">
        <f t="shared" si="46"/>
        <v>100.00000000000003</v>
      </c>
      <c r="M159" s="38">
        <f t="shared" si="46"/>
        <v>99.99999999999999</v>
      </c>
    </row>
    <row r="160" spans="1:14" ht="18" customHeight="1" thickBot="1" thickTop="1">
      <c r="A160" s="36"/>
      <c r="B160" s="19" t="s">
        <v>26</v>
      </c>
      <c r="C160" s="41">
        <v>1889219.6877210005</v>
      </c>
      <c r="D160" s="41">
        <v>84.39120000000001</v>
      </c>
      <c r="E160" s="41">
        <v>650.9690320000001</v>
      </c>
      <c r="F160" s="25">
        <f>SUM(F126:F159)</f>
        <v>0</v>
      </c>
      <c r="G160" s="41">
        <v>3401387.738064</v>
      </c>
      <c r="H160" s="41">
        <v>248788.54242600006</v>
      </c>
      <c r="I160" s="41">
        <v>4656643.342027999</v>
      </c>
      <c r="J160" s="41">
        <v>52.067595999999995</v>
      </c>
      <c r="K160" s="41">
        <v>4144.476431999999</v>
      </c>
      <c r="L160" s="41">
        <v>12130556.439004</v>
      </c>
      <c r="M160" s="168">
        <v>22331527.653503004</v>
      </c>
      <c r="N160" s="37"/>
    </row>
    <row r="161" ht="15" customHeight="1" thickTop="1"/>
    <row r="162" spans="1:2" ht="15" customHeight="1">
      <c r="A162" s="1" t="s">
        <v>21</v>
      </c>
      <c r="B162" s="1" t="s">
        <v>23</v>
      </c>
    </row>
    <row r="163" spans="1:2" ht="15" customHeight="1">
      <c r="A163" s="1" t="s">
        <v>22</v>
      </c>
      <c r="B163" s="1" t="s">
        <v>124</v>
      </c>
    </row>
    <row r="164" spans="1:2" ht="15" customHeight="1">
      <c r="A164" s="1"/>
      <c r="B164" s="1"/>
    </row>
    <row r="165" spans="1:2" ht="15" customHeight="1">
      <c r="A165" s="1"/>
      <c r="B165" s="1" t="s">
        <v>24</v>
      </c>
    </row>
    <row r="171" spans="1:13" ht="15" customHeight="1">
      <c r="A171" s="9"/>
      <c r="B171" s="1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6"/>
    </row>
    <row r="172" spans="1:13" ht="15" customHeight="1">
      <c r="A172" s="9"/>
      <c r="B172" s="1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6"/>
    </row>
    <row r="173" spans="1:13" ht="15" customHeight="1">
      <c r="A173" s="9"/>
      <c r="B173" s="16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6"/>
    </row>
    <row r="174" spans="1:13" ht="15" customHeight="1">
      <c r="A174" s="9"/>
      <c r="B174" s="16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6"/>
    </row>
    <row r="175" spans="1:13" ht="15" customHeight="1">
      <c r="A175" s="9"/>
      <c r="B175" s="16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6"/>
    </row>
    <row r="176" spans="1:13" ht="15" customHeight="1">
      <c r="A176" s="9"/>
      <c r="B176" s="1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6"/>
    </row>
    <row r="177" spans="1:13" ht="15" customHeight="1">
      <c r="A177" s="9"/>
      <c r="B177" s="16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6"/>
    </row>
    <row r="178" spans="1:13" ht="15" customHeight="1">
      <c r="A178" s="9"/>
      <c r="B178" s="16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6"/>
    </row>
    <row r="179" spans="1:13" ht="15" customHeight="1" thickBot="1">
      <c r="A179" s="9"/>
      <c r="C179" s="24"/>
      <c r="D179" s="24"/>
      <c r="E179" s="24"/>
      <c r="F179" s="109"/>
      <c r="G179" s="24"/>
      <c r="H179" s="24"/>
      <c r="I179" s="24"/>
      <c r="J179" s="24"/>
      <c r="K179" s="24"/>
      <c r="L179" s="24"/>
      <c r="M179" s="26"/>
    </row>
    <row r="180" spans="1:13" ht="15" customHeight="1" thickBot="1" thickTop="1">
      <c r="A180" s="36"/>
      <c r="B180" s="19"/>
      <c r="C180" s="25"/>
      <c r="D180" s="25"/>
      <c r="E180" s="25"/>
      <c r="F180" s="109"/>
      <c r="G180" s="25"/>
      <c r="H180" s="25"/>
      <c r="I180" s="25"/>
      <c r="J180" s="25"/>
      <c r="K180" s="25"/>
      <c r="L180" s="25"/>
      <c r="M180" s="38"/>
    </row>
    <row r="181" spans="1:13" ht="15" customHeight="1" thickBot="1" thickTop="1">
      <c r="A181" s="36"/>
      <c r="B181" s="19"/>
      <c r="C181" s="41"/>
      <c r="D181" s="41"/>
      <c r="E181" s="41"/>
      <c r="F181" s="109"/>
      <c r="G181" s="41"/>
      <c r="H181" s="41"/>
      <c r="I181" s="41"/>
      <c r="J181" s="41"/>
      <c r="K181" s="41"/>
      <c r="L181" s="41"/>
      <c r="M181" s="42"/>
    </row>
    <row r="182" ht="15" customHeight="1" thickTop="1"/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365" spans="1:13" ht="15" customHeight="1">
      <c r="A365" s="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5"/>
      <c r="M365" s="6"/>
    </row>
    <row r="366" spans="1:13" ht="15" customHeight="1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5"/>
    </row>
    <row r="367" spans="1:13" ht="1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8"/>
    </row>
    <row r="368" spans="1:13" ht="15" customHeight="1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5" customHeight="1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5" customHeight="1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5" customHeight="1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5" customHeight="1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5" customHeight="1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5" customHeight="1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5" customHeight="1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5" customHeight="1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5" customHeight="1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5" customHeight="1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5" customHeight="1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5" customHeight="1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5" customHeight="1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5" customHeight="1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5" customHeight="1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5" customHeight="1">
      <c r="A384" s="9"/>
      <c r="B384" s="10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5" customHeight="1">
      <c r="A385" s="9"/>
      <c r="B385" s="10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5" customHeight="1">
      <c r="A386" s="9"/>
      <c r="B386" s="10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5" customHeight="1">
      <c r="A387" s="9"/>
      <c r="B387" s="10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5" customHeight="1">
      <c r="A388" s="9"/>
      <c r="B388" s="10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5" customHeight="1">
      <c r="A389" s="9"/>
      <c r="B389" s="10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5" customHeight="1">
      <c r="A390" s="9"/>
      <c r="B390" s="10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5" customHeight="1">
      <c r="A391" s="9"/>
      <c r="B391" s="10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5" customHeight="1">
      <c r="A392" s="9"/>
      <c r="B392" s="10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5" customHeight="1">
      <c r="A393" s="9"/>
      <c r="B393" s="10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5" customHeight="1">
      <c r="A394" s="9"/>
      <c r="B394" s="10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5" customHeight="1">
      <c r="A395" s="9"/>
      <c r="B395" s="10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5" customHeight="1">
      <c r="A396" s="9"/>
      <c r="B396" s="10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5" customHeight="1">
      <c r="A397" s="9"/>
      <c r="B397" s="10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5" customHeight="1">
      <c r="A398" s="9"/>
      <c r="B398" s="10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5" customHeight="1">
      <c r="A399" s="9"/>
      <c r="B399" s="10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5" customHeight="1">
      <c r="A400" s="9"/>
      <c r="B400" s="10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5" customHeight="1">
      <c r="A401" s="9"/>
      <c r="B401" s="10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5" customHeight="1">
      <c r="A402" s="9"/>
      <c r="B402" s="10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5" customHeight="1">
      <c r="A403" s="9"/>
      <c r="B403" s="10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5" customHeight="1">
      <c r="A404" s="9"/>
      <c r="B404" s="7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ht="15" customHeight="1">
      <c r="A405" s="11"/>
      <c r="B405" s="12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2"/>
    </row>
  </sheetData>
  <mergeCells count="12">
    <mergeCell ref="C1:K1"/>
    <mergeCell ref="C2:K2"/>
    <mergeCell ref="A3:M3"/>
    <mergeCell ref="C4:K4"/>
    <mergeCell ref="A66:M66"/>
    <mergeCell ref="A67:M67"/>
    <mergeCell ref="A65:M65"/>
    <mergeCell ref="B68:K68"/>
    <mergeCell ref="A120:M120"/>
    <mergeCell ref="A118:M118"/>
    <mergeCell ref="A119:M119"/>
    <mergeCell ref="C122:K122"/>
  </mergeCells>
  <printOptions gridLines="1" horizontalCentered="1" verticalCentered="1"/>
  <pageMargins left="0.21" right="0.24" top="0.24" bottom="0.37" header="0" footer="0.3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I10">
      <selection activeCell="N28" sqref="N28"/>
    </sheetView>
  </sheetViews>
  <sheetFormatPr defaultColWidth="11.421875" defaultRowHeight="12.75"/>
  <cols>
    <col min="1" max="1" width="29.57421875" style="48" customWidth="1"/>
    <col min="2" max="3" width="9.7109375" style="45" customWidth="1"/>
    <col min="4" max="4" width="9.7109375" style="46" customWidth="1"/>
    <col min="5" max="5" width="9.7109375" style="45" customWidth="1"/>
    <col min="6" max="6" width="9.7109375" style="47" customWidth="1"/>
    <col min="7" max="8" width="9.7109375" style="45" customWidth="1"/>
    <col min="9" max="9" width="9.7109375" style="47" customWidth="1"/>
    <col min="10" max="10" width="11.421875" style="47" customWidth="1"/>
    <col min="11" max="11" width="12.7109375" style="47" customWidth="1"/>
    <col min="12" max="12" width="9.7109375" style="47" customWidth="1"/>
    <col min="13" max="13" width="11.57421875" style="47" customWidth="1"/>
    <col min="14" max="14" width="9.140625" style="48" customWidth="1"/>
    <col min="15" max="22" width="9.140625" style="96" customWidth="1"/>
    <col min="23" max="45" width="9.140625" style="97" customWidth="1"/>
    <col min="46" max="16384" width="9.140625" style="48" customWidth="1"/>
  </cols>
  <sheetData>
    <row r="1" spans="1:45" s="93" customFormat="1" ht="12.75">
      <c r="A1" s="110" t="s">
        <v>133</v>
      </c>
      <c r="B1" s="111"/>
      <c r="C1" s="111"/>
      <c r="D1" s="112"/>
      <c r="E1" s="111"/>
      <c r="F1" s="10"/>
      <c r="G1" s="113"/>
      <c r="H1" s="111"/>
      <c r="I1" s="114"/>
      <c r="J1" s="114"/>
      <c r="K1" s="114"/>
      <c r="L1" s="114"/>
      <c r="M1" s="11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</row>
    <row r="2" spans="1:7" ht="12.75">
      <c r="A2" s="115" t="s">
        <v>134</v>
      </c>
      <c r="F2"/>
      <c r="G2" s="116"/>
    </row>
    <row r="3" spans="1:7" ht="12.75">
      <c r="A3" s="115"/>
      <c r="F3"/>
      <c r="G3" s="116"/>
    </row>
    <row r="4" ht="5.25" customHeight="1" thickBot="1"/>
    <row r="5" spans="1:43" ht="12.75" thickBot="1">
      <c r="A5" s="117"/>
      <c r="B5" s="118" t="s">
        <v>66</v>
      </c>
      <c r="C5" s="118"/>
      <c r="D5" s="119"/>
      <c r="E5" s="118"/>
      <c r="F5" s="119"/>
      <c r="G5" s="118"/>
      <c r="H5" s="118"/>
      <c r="I5" s="120"/>
      <c r="J5" s="121" t="s">
        <v>67</v>
      </c>
      <c r="K5" s="122"/>
      <c r="L5" s="123"/>
      <c r="M5" s="124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5" s="99" customFormat="1" ht="12.75" thickBot="1">
      <c r="A6" s="125" t="s">
        <v>68</v>
      </c>
      <c r="B6" s="126" t="s">
        <v>69</v>
      </c>
      <c r="C6" s="126" t="s">
        <v>70</v>
      </c>
      <c r="D6" s="127" t="s">
        <v>71</v>
      </c>
      <c r="E6" s="126" t="s">
        <v>72</v>
      </c>
      <c r="F6" s="127" t="s">
        <v>73</v>
      </c>
      <c r="G6" s="126" t="s">
        <v>74</v>
      </c>
      <c r="H6" s="126" t="s">
        <v>75</v>
      </c>
      <c r="I6" s="128" t="s">
        <v>76</v>
      </c>
      <c r="J6" s="127" t="s">
        <v>77</v>
      </c>
      <c r="K6" s="126" t="s">
        <v>74</v>
      </c>
      <c r="L6" s="129" t="s">
        <v>78</v>
      </c>
      <c r="M6" s="130" t="s">
        <v>10</v>
      </c>
      <c r="O6" s="100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</row>
    <row r="7" spans="1:13" ht="5.25" customHeight="1">
      <c r="A7" s="131"/>
      <c r="B7" s="132"/>
      <c r="C7" s="133"/>
      <c r="D7" s="134"/>
      <c r="E7" s="133"/>
      <c r="F7" s="135"/>
      <c r="G7" s="133"/>
      <c r="H7" s="133"/>
      <c r="I7" s="135"/>
      <c r="J7" s="135"/>
      <c r="K7" s="135"/>
      <c r="L7" s="135"/>
      <c r="M7" s="136"/>
    </row>
    <row r="8" spans="1:14" ht="11.25">
      <c r="A8" s="137" t="s">
        <v>79</v>
      </c>
      <c r="B8" s="138">
        <v>29872</v>
      </c>
      <c r="C8" s="139">
        <v>0</v>
      </c>
      <c r="D8" s="140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/>
      <c r="K8" s="133"/>
      <c r="L8" s="133"/>
      <c r="M8" s="141">
        <v>29872</v>
      </c>
      <c r="N8" s="45"/>
    </row>
    <row r="9" spans="1:13" ht="11.25">
      <c r="A9" s="137" t="s">
        <v>80</v>
      </c>
      <c r="B9" s="138">
        <v>106087</v>
      </c>
      <c r="C9" s="139">
        <v>0</v>
      </c>
      <c r="D9" s="140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/>
      <c r="K9" s="133"/>
      <c r="L9" s="133"/>
      <c r="M9" s="141">
        <v>106087</v>
      </c>
    </row>
    <row r="10" spans="1:13" ht="11.25">
      <c r="A10" s="137" t="s">
        <v>135</v>
      </c>
      <c r="B10" s="138"/>
      <c r="C10" s="139"/>
      <c r="D10" s="140"/>
      <c r="E10" s="133"/>
      <c r="F10" s="133"/>
      <c r="G10" s="133"/>
      <c r="H10" s="133"/>
      <c r="I10" s="133"/>
      <c r="J10" s="133"/>
      <c r="K10" s="133"/>
      <c r="L10" s="133"/>
      <c r="M10" s="141"/>
    </row>
    <row r="11" spans="1:13" ht="11.25">
      <c r="A11" s="137" t="s">
        <v>81</v>
      </c>
      <c r="B11" s="138">
        <v>57820</v>
      </c>
      <c r="C11" s="139">
        <v>0</v>
      </c>
      <c r="D11" s="140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/>
      <c r="K11" s="133"/>
      <c r="L11" s="133"/>
      <c r="M11" s="141">
        <v>57820</v>
      </c>
    </row>
    <row r="12" spans="1:13" ht="11.25">
      <c r="A12" s="137" t="s">
        <v>82</v>
      </c>
      <c r="B12" s="138">
        <v>9084</v>
      </c>
      <c r="C12" s="139">
        <v>0</v>
      </c>
      <c r="D12" s="140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/>
      <c r="K12" s="133"/>
      <c r="L12" s="133"/>
      <c r="M12" s="141">
        <v>9084</v>
      </c>
    </row>
    <row r="13" spans="1:13" ht="12">
      <c r="A13" s="137" t="s">
        <v>83</v>
      </c>
      <c r="B13" s="138">
        <v>232</v>
      </c>
      <c r="C13" s="139">
        <v>0</v>
      </c>
      <c r="D13" s="140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/>
      <c r="K13" s="133"/>
      <c r="L13" s="133"/>
      <c r="M13" s="141">
        <v>232</v>
      </c>
    </row>
    <row r="14" spans="1:13" ht="12">
      <c r="A14" s="137" t="s">
        <v>84</v>
      </c>
      <c r="B14" s="138">
        <v>1636</v>
      </c>
      <c r="C14" s="139">
        <v>0</v>
      </c>
      <c r="D14" s="140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/>
      <c r="K14" s="133"/>
      <c r="L14" s="133"/>
      <c r="M14" s="141">
        <v>1636</v>
      </c>
    </row>
    <row r="15" spans="1:13" ht="12">
      <c r="A15" s="137" t="s">
        <v>85</v>
      </c>
      <c r="B15" s="138">
        <v>5069</v>
      </c>
      <c r="C15" s="139">
        <v>0</v>
      </c>
      <c r="D15" s="140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227</v>
      </c>
      <c r="J15" s="133"/>
      <c r="K15" s="133"/>
      <c r="L15" s="133"/>
      <c r="M15" s="141">
        <v>5296</v>
      </c>
    </row>
    <row r="16" spans="1:13" ht="12">
      <c r="A16" s="137" t="s">
        <v>121</v>
      </c>
      <c r="B16" s="138">
        <v>2481</v>
      </c>
      <c r="C16" s="139">
        <v>0</v>
      </c>
      <c r="D16" s="140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/>
      <c r="K16" s="133"/>
      <c r="L16" s="133"/>
      <c r="M16" s="141">
        <v>2481</v>
      </c>
    </row>
    <row r="17" spans="1:13" ht="11.25">
      <c r="A17" s="137" t="s">
        <v>86</v>
      </c>
      <c r="B17" s="138">
        <v>1395</v>
      </c>
      <c r="C17" s="139">
        <v>0</v>
      </c>
      <c r="D17" s="140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73</v>
      </c>
      <c r="J17" s="133"/>
      <c r="K17" s="133">
        <v>7628</v>
      </c>
      <c r="L17" s="133">
        <v>499</v>
      </c>
      <c r="M17" s="141">
        <v>9595</v>
      </c>
    </row>
    <row r="18" spans="1:13" ht="11.25">
      <c r="A18" s="137" t="s">
        <v>87</v>
      </c>
      <c r="B18" s="138">
        <v>8515</v>
      </c>
      <c r="C18" s="139">
        <v>0</v>
      </c>
      <c r="D18" s="140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1578</v>
      </c>
      <c r="J18" s="133"/>
      <c r="K18" s="133"/>
      <c r="L18" s="133"/>
      <c r="M18" s="141">
        <v>10093</v>
      </c>
    </row>
    <row r="19" spans="1:13" ht="11.25">
      <c r="A19" s="137" t="s">
        <v>88</v>
      </c>
      <c r="B19" s="138">
        <v>30354</v>
      </c>
      <c r="C19" s="139">
        <v>0</v>
      </c>
      <c r="D19" s="140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/>
      <c r="K19" s="133"/>
      <c r="L19" s="133"/>
      <c r="M19" s="141">
        <v>30354</v>
      </c>
    </row>
    <row r="20" spans="1:13" ht="11.25">
      <c r="A20" s="137" t="s">
        <v>89</v>
      </c>
      <c r="B20" s="138">
        <v>0</v>
      </c>
      <c r="C20" s="139">
        <v>0</v>
      </c>
      <c r="D20" s="140">
        <v>0</v>
      </c>
      <c r="E20" s="133">
        <v>0</v>
      </c>
      <c r="F20" s="133">
        <v>0</v>
      </c>
      <c r="G20" s="133"/>
      <c r="H20" s="133">
        <v>0</v>
      </c>
      <c r="I20" s="133">
        <v>0</v>
      </c>
      <c r="J20" s="133">
        <v>9967</v>
      </c>
      <c r="K20" s="133">
        <v>426956</v>
      </c>
      <c r="L20" s="133">
        <v>43616</v>
      </c>
      <c r="M20" s="141">
        <v>480539</v>
      </c>
    </row>
    <row r="21" spans="1:13" ht="11.25">
      <c r="A21" s="137" t="s">
        <v>90</v>
      </c>
      <c r="B21" s="138">
        <v>38910</v>
      </c>
      <c r="C21" s="139">
        <v>0</v>
      </c>
      <c r="D21" s="140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/>
      <c r="K21" s="133"/>
      <c r="L21" s="133"/>
      <c r="M21" s="141">
        <v>38910</v>
      </c>
    </row>
    <row r="22" spans="1:13" ht="11.25">
      <c r="A22" s="137" t="s">
        <v>120</v>
      </c>
      <c r="B22" s="138">
        <v>511</v>
      </c>
      <c r="C22" s="139">
        <v>0</v>
      </c>
      <c r="D22" s="140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/>
      <c r="K22" s="133"/>
      <c r="L22" s="133"/>
      <c r="M22" s="141">
        <v>511</v>
      </c>
    </row>
    <row r="23" spans="1:14" ht="11.25">
      <c r="A23" s="137" t="s">
        <v>91</v>
      </c>
      <c r="B23" s="138">
        <v>3565</v>
      </c>
      <c r="C23" s="139">
        <v>0</v>
      </c>
      <c r="D23" s="140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/>
      <c r="K23" s="133"/>
      <c r="L23" s="133"/>
      <c r="M23" s="141">
        <v>3565</v>
      </c>
      <c r="N23" s="45"/>
    </row>
    <row r="24" spans="1:13" ht="11.25">
      <c r="A24" s="137" t="s">
        <v>92</v>
      </c>
      <c r="B24" s="138">
        <v>428</v>
      </c>
      <c r="C24" s="139">
        <v>0</v>
      </c>
      <c r="D24" s="140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/>
      <c r="K24" s="133"/>
      <c r="L24" s="133"/>
      <c r="M24" s="141">
        <v>428</v>
      </c>
    </row>
    <row r="25" spans="1:13" ht="11.25">
      <c r="A25" s="137" t="s">
        <v>93</v>
      </c>
      <c r="B25" s="138">
        <v>898</v>
      </c>
      <c r="C25" s="139">
        <v>0</v>
      </c>
      <c r="D25" s="140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/>
      <c r="K25" s="133"/>
      <c r="L25" s="133"/>
      <c r="M25" s="141">
        <v>898</v>
      </c>
    </row>
    <row r="26" spans="1:13" ht="13.5" customHeight="1">
      <c r="A26" s="137" t="s">
        <v>94</v>
      </c>
      <c r="B26" s="138">
        <v>1855</v>
      </c>
      <c r="C26" s="139">
        <v>0</v>
      </c>
      <c r="D26" s="140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5</v>
      </c>
      <c r="J26" s="133"/>
      <c r="K26" s="133"/>
      <c r="L26" s="133"/>
      <c r="M26" s="141">
        <v>1860</v>
      </c>
    </row>
    <row r="27" spans="1:45" s="101" customFormat="1" ht="12" thickBot="1">
      <c r="A27" s="142"/>
      <c r="B27" s="143"/>
      <c r="C27" s="144"/>
      <c r="D27" s="145"/>
      <c r="E27" s="144"/>
      <c r="F27" s="146"/>
      <c r="G27" s="144"/>
      <c r="H27" s="144"/>
      <c r="I27" s="146"/>
      <c r="J27" s="146"/>
      <c r="K27" s="146"/>
      <c r="L27" s="146"/>
      <c r="M27" s="169"/>
      <c r="O27" s="102"/>
      <c r="P27" s="102"/>
      <c r="Q27" s="102"/>
      <c r="R27" s="102"/>
      <c r="S27" s="102"/>
      <c r="T27" s="102"/>
      <c r="U27" s="102"/>
      <c r="V27" s="102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</row>
    <row r="28" spans="1:14" ht="11.25">
      <c r="A28" s="147" t="s">
        <v>95</v>
      </c>
      <c r="B28" s="148">
        <v>298710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1883</v>
      </c>
      <c r="J28" s="148">
        <v>9967</v>
      </c>
      <c r="K28" s="148">
        <v>434584</v>
      </c>
      <c r="L28" s="148">
        <v>44115</v>
      </c>
      <c r="M28" s="149">
        <v>789259</v>
      </c>
      <c r="N28" s="170"/>
    </row>
    <row r="29" spans="1:13" ht="12" thickBot="1">
      <c r="A29" s="150" t="s">
        <v>96</v>
      </c>
      <c r="B29" s="151">
        <v>320293</v>
      </c>
      <c r="C29" s="151">
        <v>0</v>
      </c>
      <c r="D29" s="152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2535</v>
      </c>
      <c r="J29" s="151">
        <v>9642</v>
      </c>
      <c r="K29" s="151">
        <v>549713</v>
      </c>
      <c r="L29" s="151">
        <v>35618</v>
      </c>
      <c r="M29" s="153">
        <v>917802</v>
      </c>
    </row>
    <row r="31" spans="1:13" ht="12.75">
      <c r="A31" s="110" t="s">
        <v>97</v>
      </c>
      <c r="B31" s="111"/>
      <c r="C31" s="111"/>
      <c r="D31" s="112"/>
      <c r="E31" s="111"/>
      <c r="F31" s="10"/>
      <c r="G31" s="113"/>
      <c r="H31" s="111"/>
      <c r="I31" s="114"/>
      <c r="J31" s="154"/>
      <c r="K31" s="154"/>
      <c r="L31" s="154"/>
      <c r="M31" s="114"/>
    </row>
    <row r="32" spans="1:7" ht="12.75">
      <c r="A32" s="115" t="s">
        <v>136</v>
      </c>
      <c r="F32"/>
      <c r="G32" s="116"/>
    </row>
    <row r="33" spans="1:7" ht="5.25" customHeight="1">
      <c r="A33" s="115"/>
      <c r="F33"/>
      <c r="G33" s="116"/>
    </row>
    <row r="34" ht="9" customHeight="1" thickBot="1"/>
    <row r="35" spans="1:13" ht="9" customHeight="1" thickBot="1">
      <c r="A35" s="117"/>
      <c r="B35" s="118" t="s">
        <v>66</v>
      </c>
      <c r="C35" s="118"/>
      <c r="D35" s="119"/>
      <c r="E35" s="118"/>
      <c r="F35" s="119"/>
      <c r="G35" s="118"/>
      <c r="H35" s="118"/>
      <c r="I35" s="120"/>
      <c r="J35" s="121" t="s">
        <v>67</v>
      </c>
      <c r="K35" s="122"/>
      <c r="L35" s="123"/>
      <c r="M35" s="124"/>
    </row>
    <row r="36" spans="1:13" ht="12" customHeight="1" thickBot="1">
      <c r="A36" s="125" t="s">
        <v>68</v>
      </c>
      <c r="B36" s="126" t="s">
        <v>69</v>
      </c>
      <c r="C36" s="126" t="s">
        <v>70</v>
      </c>
      <c r="D36" s="127" t="s">
        <v>71</v>
      </c>
      <c r="E36" s="126" t="s">
        <v>72</v>
      </c>
      <c r="F36" s="127" t="s">
        <v>73</v>
      </c>
      <c r="G36" s="126" t="s">
        <v>74</v>
      </c>
      <c r="H36" s="126" t="s">
        <v>75</v>
      </c>
      <c r="I36" s="128" t="s">
        <v>76</v>
      </c>
      <c r="J36" s="127" t="s">
        <v>77</v>
      </c>
      <c r="K36" s="126" t="s">
        <v>74</v>
      </c>
      <c r="L36" s="129" t="s">
        <v>78</v>
      </c>
      <c r="M36" s="130" t="s">
        <v>10</v>
      </c>
    </row>
    <row r="37" spans="1:13" ht="11.25">
      <c r="A37" s="131"/>
      <c r="B37" s="132"/>
      <c r="C37" s="133"/>
      <c r="D37" s="134"/>
      <c r="E37" s="133"/>
      <c r="F37" s="135"/>
      <c r="G37" s="133"/>
      <c r="H37" s="133"/>
      <c r="I37" s="135"/>
      <c r="J37" s="135"/>
      <c r="K37" s="135"/>
      <c r="L37" s="135"/>
      <c r="M37" s="136"/>
    </row>
    <row r="38" spans="1:13" ht="11.25">
      <c r="A38" s="137" t="s">
        <v>79</v>
      </c>
      <c r="B38" s="157">
        <v>10</v>
      </c>
      <c r="C38" s="158"/>
      <c r="D38" s="158"/>
      <c r="E38" s="158"/>
      <c r="F38" s="158"/>
      <c r="G38" s="158"/>
      <c r="H38" s="158"/>
      <c r="I38" s="158">
        <v>0</v>
      </c>
      <c r="J38" s="158">
        <v>0</v>
      </c>
      <c r="K38" s="158">
        <v>0</v>
      </c>
      <c r="L38" s="158">
        <v>0</v>
      </c>
      <c r="M38" s="159">
        <v>3.78</v>
      </c>
    </row>
    <row r="39" spans="1:13" ht="11.25">
      <c r="A39" s="137" t="s">
        <v>80</v>
      </c>
      <c r="B39" s="157">
        <v>35.51</v>
      </c>
      <c r="C39" s="158"/>
      <c r="D39" s="158"/>
      <c r="E39" s="158"/>
      <c r="F39" s="158"/>
      <c r="G39" s="158"/>
      <c r="H39" s="158"/>
      <c r="I39" s="158">
        <v>0</v>
      </c>
      <c r="J39" s="158">
        <v>0</v>
      </c>
      <c r="K39" s="158">
        <v>0</v>
      </c>
      <c r="L39" s="158">
        <v>0</v>
      </c>
      <c r="M39" s="159">
        <v>13.44</v>
      </c>
    </row>
    <row r="40" spans="1:13" ht="11.25">
      <c r="A40" s="137" t="s">
        <v>81</v>
      </c>
      <c r="B40" s="157">
        <v>19.36</v>
      </c>
      <c r="C40" s="158"/>
      <c r="D40" s="158"/>
      <c r="E40" s="158"/>
      <c r="F40" s="158"/>
      <c r="G40" s="158"/>
      <c r="H40" s="158"/>
      <c r="I40" s="158">
        <v>0</v>
      </c>
      <c r="J40" s="158">
        <v>0</v>
      </c>
      <c r="K40" s="158">
        <v>0</v>
      </c>
      <c r="L40" s="158">
        <v>0</v>
      </c>
      <c r="M40" s="159">
        <v>7.33</v>
      </c>
    </row>
    <row r="41" spans="1:13" ht="11.25">
      <c r="A41" s="137" t="s">
        <v>82</v>
      </c>
      <c r="B41" s="157">
        <v>3.04</v>
      </c>
      <c r="C41" s="158"/>
      <c r="D41" s="158"/>
      <c r="E41" s="158"/>
      <c r="F41" s="158"/>
      <c r="G41" s="158"/>
      <c r="H41" s="158"/>
      <c r="I41" s="158">
        <v>0</v>
      </c>
      <c r="J41" s="158">
        <v>0</v>
      </c>
      <c r="K41" s="158">
        <v>0</v>
      </c>
      <c r="L41" s="158">
        <v>0</v>
      </c>
      <c r="M41" s="159">
        <v>1.15</v>
      </c>
    </row>
    <row r="42" spans="1:13" ht="11.25">
      <c r="A42" s="137" t="s">
        <v>83</v>
      </c>
      <c r="B42" s="157">
        <v>0.08</v>
      </c>
      <c r="C42" s="158"/>
      <c r="D42" s="158"/>
      <c r="E42" s="158"/>
      <c r="F42" s="158"/>
      <c r="G42" s="158"/>
      <c r="H42" s="158"/>
      <c r="I42" s="158">
        <v>0</v>
      </c>
      <c r="J42" s="158">
        <v>0</v>
      </c>
      <c r="K42" s="158">
        <v>0</v>
      </c>
      <c r="L42" s="158">
        <v>0</v>
      </c>
      <c r="M42" s="159">
        <v>0.03</v>
      </c>
    </row>
    <row r="43" spans="1:13" ht="11.25">
      <c r="A43" s="137" t="s">
        <v>84</v>
      </c>
      <c r="B43" s="157">
        <v>0.55</v>
      </c>
      <c r="C43" s="158"/>
      <c r="D43" s="158"/>
      <c r="E43" s="158"/>
      <c r="F43" s="158"/>
      <c r="G43" s="158"/>
      <c r="H43" s="158"/>
      <c r="I43" s="158">
        <v>0</v>
      </c>
      <c r="J43" s="158">
        <v>0</v>
      </c>
      <c r="K43" s="158">
        <v>0</v>
      </c>
      <c r="L43" s="158">
        <v>0</v>
      </c>
      <c r="M43" s="159">
        <v>0.21</v>
      </c>
    </row>
    <row r="44" spans="1:13" ht="11.25">
      <c r="A44" s="137" t="s">
        <v>85</v>
      </c>
      <c r="B44" s="157">
        <v>1.7</v>
      </c>
      <c r="C44" s="158"/>
      <c r="D44" s="158"/>
      <c r="E44" s="158"/>
      <c r="F44" s="158"/>
      <c r="G44" s="158"/>
      <c r="H44" s="158"/>
      <c r="I44" s="158">
        <v>12.06</v>
      </c>
      <c r="J44" s="158">
        <v>0</v>
      </c>
      <c r="K44" s="158">
        <v>0</v>
      </c>
      <c r="L44" s="158">
        <v>0</v>
      </c>
      <c r="M44" s="159">
        <v>0.67</v>
      </c>
    </row>
    <row r="45" spans="1:13" ht="11.25">
      <c r="A45" s="137" t="s">
        <v>121</v>
      </c>
      <c r="B45" s="157">
        <v>0.83</v>
      </c>
      <c r="C45" s="158"/>
      <c r="D45" s="158"/>
      <c r="E45" s="158"/>
      <c r="F45" s="158"/>
      <c r="G45" s="158"/>
      <c r="H45" s="158"/>
      <c r="I45" s="158">
        <v>0</v>
      </c>
      <c r="J45" s="158">
        <v>0</v>
      </c>
      <c r="K45" s="158">
        <v>0</v>
      </c>
      <c r="L45" s="158">
        <v>0</v>
      </c>
      <c r="M45" s="159">
        <v>0.31</v>
      </c>
    </row>
    <row r="46" spans="1:13" ht="11.25">
      <c r="A46" s="137" t="s">
        <v>86</v>
      </c>
      <c r="B46" s="157">
        <v>0.47</v>
      </c>
      <c r="C46" s="158"/>
      <c r="D46" s="158"/>
      <c r="E46" s="158"/>
      <c r="F46" s="158"/>
      <c r="G46" s="158"/>
      <c r="H46" s="158"/>
      <c r="I46" s="158">
        <v>3.88</v>
      </c>
      <c r="J46" s="158">
        <v>0</v>
      </c>
      <c r="K46" s="158">
        <v>1.76</v>
      </c>
      <c r="L46" s="158">
        <v>1.13</v>
      </c>
      <c r="M46" s="159">
        <v>1.22</v>
      </c>
    </row>
    <row r="47" spans="1:13" ht="11.25">
      <c r="A47" s="137" t="s">
        <v>87</v>
      </c>
      <c r="B47" s="157">
        <v>2.85</v>
      </c>
      <c r="C47" s="158"/>
      <c r="D47" s="158"/>
      <c r="E47" s="158"/>
      <c r="F47" s="158"/>
      <c r="G47" s="158"/>
      <c r="H47" s="158"/>
      <c r="I47" s="158">
        <v>83.82</v>
      </c>
      <c r="J47" s="158">
        <v>0</v>
      </c>
      <c r="K47" s="158">
        <v>0</v>
      </c>
      <c r="L47" s="158">
        <v>0</v>
      </c>
      <c r="M47" s="159">
        <v>1.28</v>
      </c>
    </row>
    <row r="48" spans="1:13" ht="11.25">
      <c r="A48" s="137" t="s">
        <v>88</v>
      </c>
      <c r="B48" s="157">
        <v>10.16</v>
      </c>
      <c r="C48" s="158"/>
      <c r="D48" s="158"/>
      <c r="E48" s="158"/>
      <c r="F48" s="158"/>
      <c r="G48" s="158"/>
      <c r="H48" s="158"/>
      <c r="I48" s="158">
        <v>0</v>
      </c>
      <c r="J48" s="158">
        <v>0</v>
      </c>
      <c r="K48" s="158">
        <v>0</v>
      </c>
      <c r="L48" s="158">
        <v>0</v>
      </c>
      <c r="M48" s="159">
        <v>3.85</v>
      </c>
    </row>
    <row r="49" spans="1:13" ht="11.25">
      <c r="A49" s="137" t="s">
        <v>89</v>
      </c>
      <c r="B49" s="157">
        <v>0</v>
      </c>
      <c r="C49" s="158"/>
      <c r="D49" s="158"/>
      <c r="E49" s="158"/>
      <c r="F49" s="158"/>
      <c r="G49" s="158"/>
      <c r="H49" s="158"/>
      <c r="I49" s="158">
        <v>0</v>
      </c>
      <c r="J49" s="158">
        <v>100</v>
      </c>
      <c r="K49" s="158">
        <v>98.24</v>
      </c>
      <c r="L49" s="158">
        <v>98.87</v>
      </c>
      <c r="M49" s="159">
        <v>60.88</v>
      </c>
    </row>
    <row r="50" spans="1:13" ht="11.25">
      <c r="A50" s="137" t="s">
        <v>90</v>
      </c>
      <c r="B50" s="157">
        <v>13.03</v>
      </c>
      <c r="C50" s="158"/>
      <c r="D50" s="158"/>
      <c r="E50" s="158"/>
      <c r="F50" s="158"/>
      <c r="G50" s="158"/>
      <c r="H50" s="158"/>
      <c r="I50" s="158">
        <v>0</v>
      </c>
      <c r="J50" s="158">
        <v>0</v>
      </c>
      <c r="K50" s="158">
        <v>0</v>
      </c>
      <c r="L50" s="158">
        <v>0</v>
      </c>
      <c r="M50" s="159">
        <v>4.93</v>
      </c>
    </row>
    <row r="51" spans="1:13" ht="11.25">
      <c r="A51" s="137" t="s">
        <v>120</v>
      </c>
      <c r="B51" s="157">
        <v>0.17</v>
      </c>
      <c r="C51" s="158"/>
      <c r="D51" s="158"/>
      <c r="E51" s="158"/>
      <c r="F51" s="158"/>
      <c r="G51" s="158"/>
      <c r="H51" s="158"/>
      <c r="I51" s="158">
        <v>0</v>
      </c>
      <c r="J51" s="158">
        <v>0</v>
      </c>
      <c r="K51" s="158">
        <v>0</v>
      </c>
      <c r="L51" s="158">
        <v>0</v>
      </c>
      <c r="M51" s="159">
        <v>0.06</v>
      </c>
    </row>
    <row r="52" spans="1:13" ht="11.25">
      <c r="A52" s="137" t="s">
        <v>91</v>
      </c>
      <c r="B52" s="157">
        <v>1.19</v>
      </c>
      <c r="C52" s="158"/>
      <c r="D52" s="158"/>
      <c r="E52" s="158"/>
      <c r="F52" s="158"/>
      <c r="G52" s="158"/>
      <c r="H52" s="158"/>
      <c r="I52" s="158">
        <v>0</v>
      </c>
      <c r="J52" s="158">
        <v>0</v>
      </c>
      <c r="K52" s="158">
        <v>0</v>
      </c>
      <c r="L52" s="158">
        <v>0</v>
      </c>
      <c r="M52" s="159">
        <v>0.45</v>
      </c>
    </row>
    <row r="53" spans="1:13" ht="11.25">
      <c r="A53" s="137" t="s">
        <v>92</v>
      </c>
      <c r="B53" s="157">
        <v>0.14</v>
      </c>
      <c r="C53" s="158"/>
      <c r="D53" s="158"/>
      <c r="E53" s="158"/>
      <c r="F53" s="158"/>
      <c r="G53" s="158"/>
      <c r="H53" s="158"/>
      <c r="I53" s="158">
        <v>0</v>
      </c>
      <c r="J53" s="158">
        <v>0</v>
      </c>
      <c r="K53" s="158">
        <v>0</v>
      </c>
      <c r="L53" s="158">
        <v>0</v>
      </c>
      <c r="M53" s="159">
        <v>0.05</v>
      </c>
    </row>
    <row r="54" spans="1:13" ht="11.25">
      <c r="A54" s="137" t="s">
        <v>93</v>
      </c>
      <c r="B54" s="157">
        <v>0.3</v>
      </c>
      <c r="C54" s="158"/>
      <c r="D54" s="158"/>
      <c r="E54" s="158"/>
      <c r="F54" s="158"/>
      <c r="G54" s="158"/>
      <c r="H54" s="158"/>
      <c r="I54" s="158">
        <v>0</v>
      </c>
      <c r="J54" s="158">
        <v>0</v>
      </c>
      <c r="K54" s="158">
        <v>0</v>
      </c>
      <c r="L54" s="158">
        <v>0</v>
      </c>
      <c r="M54" s="159">
        <v>0.11</v>
      </c>
    </row>
    <row r="55" spans="1:13" ht="10.5" customHeight="1">
      <c r="A55" s="137" t="s">
        <v>94</v>
      </c>
      <c r="B55" s="157">
        <v>0.62</v>
      </c>
      <c r="C55" s="158"/>
      <c r="D55" s="158"/>
      <c r="E55" s="158"/>
      <c r="F55" s="158"/>
      <c r="G55" s="158"/>
      <c r="H55" s="158"/>
      <c r="I55" s="158">
        <v>0.24</v>
      </c>
      <c r="J55" s="158">
        <v>0</v>
      </c>
      <c r="K55" s="158">
        <v>0</v>
      </c>
      <c r="L55" s="158">
        <v>0</v>
      </c>
      <c r="M55" s="159">
        <v>0.24</v>
      </c>
    </row>
    <row r="56" spans="1:13" ht="12" thickBot="1">
      <c r="A56" s="142"/>
      <c r="B56" s="160"/>
      <c r="C56" s="161"/>
      <c r="D56" s="162"/>
      <c r="E56" s="161"/>
      <c r="F56" s="161"/>
      <c r="G56" s="161"/>
      <c r="H56" s="161"/>
      <c r="I56" s="161"/>
      <c r="J56" s="161"/>
      <c r="K56" s="161"/>
      <c r="L56" s="161"/>
      <c r="M56" s="163"/>
    </row>
    <row r="57" spans="1:13" ht="12" thickBot="1">
      <c r="A57" s="155" t="s">
        <v>95</v>
      </c>
      <c r="B57" s="164">
        <v>100</v>
      </c>
      <c r="C57" s="165"/>
      <c r="D57" s="165"/>
      <c r="E57" s="165"/>
      <c r="F57" s="165"/>
      <c r="G57" s="165"/>
      <c r="H57" s="165"/>
      <c r="I57" s="164">
        <v>100</v>
      </c>
      <c r="J57" s="164">
        <v>100</v>
      </c>
      <c r="K57" s="164">
        <v>100</v>
      </c>
      <c r="L57" s="164">
        <v>100</v>
      </c>
      <c r="M57" s="166">
        <v>100</v>
      </c>
    </row>
  </sheetData>
  <printOptions/>
  <pageMargins left="0.21" right="0.2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L16" sqref="L16"/>
    </sheetView>
  </sheetViews>
  <sheetFormatPr defaultColWidth="11.421875" defaultRowHeight="12.75"/>
  <cols>
    <col min="1" max="1" width="58.00390625" style="0" customWidth="1"/>
    <col min="5" max="5" width="9.00390625" style="0" customWidth="1"/>
    <col min="6" max="6" width="9.8515625" style="0" customWidth="1"/>
    <col min="7" max="7" width="3.8515625" style="0" customWidth="1"/>
    <col min="9" max="9" width="9.57421875" style="0" customWidth="1"/>
    <col min="10" max="10" width="10.28125" style="0" customWidth="1"/>
  </cols>
  <sheetData>
    <row r="1" spans="1:13" ht="12.75">
      <c r="A1" s="49"/>
      <c r="B1" s="49"/>
      <c r="C1" s="50" t="s">
        <v>117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49"/>
      <c r="C2" s="50" t="s">
        <v>115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49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49"/>
      <c r="B4" s="49"/>
      <c r="C4" s="52" t="s">
        <v>130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2.75">
      <c r="A7" s="53"/>
      <c r="B7" s="54"/>
      <c r="C7" s="54"/>
      <c r="D7" s="54"/>
      <c r="E7" s="55" t="s">
        <v>131</v>
      </c>
      <c r="F7" s="54"/>
      <c r="G7" s="54"/>
      <c r="H7" s="54"/>
      <c r="I7" s="56"/>
      <c r="J7" s="53"/>
      <c r="K7" s="56"/>
      <c r="L7" s="58"/>
      <c r="M7" s="58"/>
    </row>
    <row r="8" spans="1:13" ht="12.75">
      <c r="A8" s="57"/>
      <c r="B8" s="58"/>
      <c r="C8" s="58"/>
      <c r="D8" s="58"/>
      <c r="E8" s="58"/>
      <c r="F8" s="58"/>
      <c r="G8" s="58"/>
      <c r="H8" s="58"/>
      <c r="I8" s="59"/>
      <c r="J8" s="60" t="s">
        <v>13</v>
      </c>
      <c r="K8" s="59"/>
      <c r="L8" s="105"/>
      <c r="M8" s="58"/>
    </row>
    <row r="9" spans="1:13" ht="12.75">
      <c r="A9" s="57" t="s">
        <v>68</v>
      </c>
      <c r="B9" s="61" t="s">
        <v>113</v>
      </c>
      <c r="C9" s="62"/>
      <c r="D9" s="63" t="s">
        <v>98</v>
      </c>
      <c r="E9" s="64"/>
      <c r="F9" s="62"/>
      <c r="G9" s="63" t="s">
        <v>99</v>
      </c>
      <c r="H9" s="64"/>
      <c r="I9" s="65" t="s">
        <v>100</v>
      </c>
      <c r="J9" s="60" t="s">
        <v>14</v>
      </c>
      <c r="K9" s="66" t="s">
        <v>101</v>
      </c>
      <c r="L9" s="105"/>
      <c r="M9" s="105"/>
    </row>
    <row r="10" spans="1:13" ht="12.75">
      <c r="A10" s="67"/>
      <c r="B10" s="67"/>
      <c r="C10" s="63" t="s">
        <v>3</v>
      </c>
      <c r="D10" s="63" t="s">
        <v>102</v>
      </c>
      <c r="E10" s="65" t="s">
        <v>4</v>
      </c>
      <c r="F10" s="63" t="s">
        <v>6</v>
      </c>
      <c r="G10" s="63"/>
      <c r="H10" s="65" t="s">
        <v>103</v>
      </c>
      <c r="I10" s="68" t="s">
        <v>8</v>
      </c>
      <c r="J10" s="69" t="s">
        <v>11</v>
      </c>
      <c r="K10" s="70"/>
      <c r="L10" s="105"/>
      <c r="M10" s="58"/>
    </row>
    <row r="11" spans="1:13" ht="12.75">
      <c r="A11" s="57"/>
      <c r="B11" s="71"/>
      <c r="C11" s="72"/>
      <c r="D11" s="72"/>
      <c r="E11" s="73"/>
      <c r="F11" s="72"/>
      <c r="G11" s="72"/>
      <c r="H11" s="74"/>
      <c r="I11" s="74"/>
      <c r="J11" s="71"/>
      <c r="K11" s="74"/>
      <c r="L11" s="72"/>
      <c r="M11" s="72"/>
    </row>
    <row r="12" spans="1:13" ht="12.75">
      <c r="A12" s="57" t="s">
        <v>53</v>
      </c>
      <c r="B12" s="71">
        <v>2930.49</v>
      </c>
      <c r="C12" s="72"/>
      <c r="D12" s="72"/>
      <c r="E12" s="74"/>
      <c r="F12" s="72"/>
      <c r="G12" s="72"/>
      <c r="H12" s="74"/>
      <c r="I12" s="74"/>
      <c r="J12" s="71"/>
      <c r="K12" s="74">
        <v>2930.49</v>
      </c>
      <c r="L12" s="72"/>
      <c r="M12" s="72"/>
    </row>
    <row r="13" spans="1:13" ht="12.75">
      <c r="A13" s="57" t="s">
        <v>104</v>
      </c>
      <c r="B13" s="71">
        <v>1662.16</v>
      </c>
      <c r="C13" s="72"/>
      <c r="D13" s="72"/>
      <c r="E13" s="74"/>
      <c r="F13" s="72"/>
      <c r="G13" s="72"/>
      <c r="H13" s="74"/>
      <c r="I13" s="74"/>
      <c r="J13" s="71">
        <v>364.31</v>
      </c>
      <c r="K13" s="74">
        <v>2026.47</v>
      </c>
      <c r="L13" s="72"/>
      <c r="M13" s="72"/>
    </row>
    <row r="14" spans="1:13" ht="12.75">
      <c r="A14" s="57" t="s">
        <v>60</v>
      </c>
      <c r="B14" s="71">
        <v>2338.32</v>
      </c>
      <c r="C14" s="72"/>
      <c r="D14" s="72"/>
      <c r="E14" s="74"/>
      <c r="F14" s="72"/>
      <c r="G14" s="72"/>
      <c r="H14" s="74"/>
      <c r="I14" s="74"/>
      <c r="J14" s="71"/>
      <c r="K14" s="74">
        <v>2338.32</v>
      </c>
      <c r="L14" s="72"/>
      <c r="M14" s="72"/>
    </row>
    <row r="15" spans="1:13" ht="12.75">
      <c r="A15" s="57" t="s">
        <v>105</v>
      </c>
      <c r="B15" s="71">
        <v>26.8</v>
      </c>
      <c r="C15" s="72"/>
      <c r="D15" s="72"/>
      <c r="E15" s="74"/>
      <c r="F15" s="72"/>
      <c r="G15" s="72"/>
      <c r="H15" s="74"/>
      <c r="I15" s="74"/>
      <c r="J15" s="71"/>
      <c r="K15" s="74">
        <v>26.8</v>
      </c>
      <c r="L15" s="72"/>
      <c r="M15" s="72"/>
    </row>
    <row r="16" spans="1:13" ht="12.75">
      <c r="A16" s="57" t="s">
        <v>106</v>
      </c>
      <c r="B16" s="71">
        <v>1965.47</v>
      </c>
      <c r="C16" s="72"/>
      <c r="D16" s="72"/>
      <c r="E16" s="74"/>
      <c r="F16" s="72"/>
      <c r="G16" s="72"/>
      <c r="H16" s="74"/>
      <c r="I16" s="74"/>
      <c r="J16" s="71"/>
      <c r="K16" s="74">
        <v>1965.47</v>
      </c>
      <c r="L16" s="72"/>
      <c r="M16" s="72"/>
    </row>
    <row r="17" spans="1:13" ht="12.75">
      <c r="A17" s="57" t="s">
        <v>64</v>
      </c>
      <c r="B17" s="71">
        <v>52666.77</v>
      </c>
      <c r="C17" s="72"/>
      <c r="D17" s="72"/>
      <c r="E17" s="74"/>
      <c r="F17" s="72"/>
      <c r="G17" s="72"/>
      <c r="H17" s="74"/>
      <c r="I17" s="74"/>
      <c r="J17" s="71"/>
      <c r="K17" s="74">
        <v>52666.77</v>
      </c>
      <c r="L17" s="72"/>
      <c r="M17" s="72"/>
    </row>
    <row r="18" spans="1:13" ht="12.75">
      <c r="A18" s="57"/>
      <c r="B18" s="71"/>
      <c r="C18" s="72"/>
      <c r="D18" s="72"/>
      <c r="E18" s="74"/>
      <c r="F18" s="72"/>
      <c r="G18" s="72"/>
      <c r="H18" s="74"/>
      <c r="I18" s="74"/>
      <c r="J18" s="71"/>
      <c r="K18" s="74"/>
      <c r="L18" s="72"/>
      <c r="M18" s="72"/>
    </row>
    <row r="19" spans="1:13" ht="12.75">
      <c r="A19" s="53" t="s">
        <v>10</v>
      </c>
      <c r="B19" s="104">
        <v>61589.99</v>
      </c>
      <c r="C19" s="76"/>
      <c r="D19" s="76"/>
      <c r="E19" s="77"/>
      <c r="F19" s="76"/>
      <c r="G19" s="76"/>
      <c r="H19" s="77"/>
      <c r="I19" s="77"/>
      <c r="J19" s="75">
        <f>SUM(J12:J17)</f>
        <v>364.31</v>
      </c>
      <c r="K19" s="77">
        <v>61954.31</v>
      </c>
      <c r="L19" s="72"/>
      <c r="M19" s="72"/>
    </row>
    <row r="20" spans="1:13" ht="12.75">
      <c r="A20" s="67" t="s">
        <v>20</v>
      </c>
      <c r="B20" s="78">
        <v>77031.27</v>
      </c>
      <c r="C20" s="79"/>
      <c r="D20" s="79"/>
      <c r="E20" s="80"/>
      <c r="F20" s="79"/>
      <c r="G20" s="79"/>
      <c r="H20" s="80"/>
      <c r="I20" s="80"/>
      <c r="J20" s="78">
        <v>447.74</v>
      </c>
      <c r="K20" s="80">
        <v>77479.01</v>
      </c>
      <c r="L20" s="106"/>
      <c r="M20" s="106"/>
    </row>
    <row r="21" spans="1:13" ht="12.75">
      <c r="A21" s="49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106"/>
      <c r="M21" s="106"/>
    </row>
    <row r="22" spans="1:13" ht="12.75">
      <c r="A22" s="82" t="s">
        <v>107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1"/>
      <c r="M22" s="81"/>
    </row>
    <row r="23" spans="1:13" ht="12.7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2" t="s">
        <v>118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3"/>
      <c r="M24" s="83"/>
    </row>
    <row r="25" spans="1:13" ht="12.75">
      <c r="A25" s="82" t="s">
        <v>108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ht="12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2.75">
      <c r="A27" s="82" t="s">
        <v>109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82"/>
      <c r="M28" s="82"/>
    </row>
    <row r="29" spans="1:1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50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50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50" t="s">
        <v>110</v>
      </c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50" t="s">
        <v>111</v>
      </c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51"/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52" t="s">
        <v>132</v>
      </c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53"/>
      <c r="B40" s="54"/>
      <c r="C40" s="54"/>
      <c r="D40" s="54"/>
      <c r="E40" s="55" t="s">
        <v>112</v>
      </c>
      <c r="F40" s="54"/>
      <c r="G40" s="54"/>
      <c r="H40" s="54"/>
      <c r="I40" s="56"/>
      <c r="J40" s="53"/>
      <c r="K40" s="56"/>
    </row>
    <row r="41" spans="1:11" ht="12.75">
      <c r="A41" s="57"/>
      <c r="B41" s="58"/>
      <c r="C41" s="58"/>
      <c r="D41" s="58"/>
      <c r="E41" s="58"/>
      <c r="F41" s="58"/>
      <c r="G41" s="58"/>
      <c r="H41" s="58"/>
      <c r="I41" s="59"/>
      <c r="J41" s="60" t="s">
        <v>13</v>
      </c>
      <c r="K41" s="59"/>
    </row>
    <row r="42" spans="1:11" ht="12.75">
      <c r="A42" s="57" t="s">
        <v>116</v>
      </c>
      <c r="B42" s="61" t="s">
        <v>113</v>
      </c>
      <c r="C42" s="62"/>
      <c r="D42" s="63" t="s">
        <v>98</v>
      </c>
      <c r="E42" s="64"/>
      <c r="F42" s="62"/>
      <c r="G42" s="63" t="s">
        <v>99</v>
      </c>
      <c r="H42" s="64"/>
      <c r="I42" s="65" t="s">
        <v>100</v>
      </c>
      <c r="J42" s="60" t="s">
        <v>14</v>
      </c>
      <c r="K42" s="66" t="s">
        <v>101</v>
      </c>
    </row>
    <row r="43" spans="1:11" ht="12.75">
      <c r="A43" s="67"/>
      <c r="B43" s="67"/>
      <c r="C43" s="63" t="s">
        <v>3</v>
      </c>
      <c r="D43" s="63" t="s">
        <v>102</v>
      </c>
      <c r="E43" s="65" t="s">
        <v>4</v>
      </c>
      <c r="F43" s="63" t="s">
        <v>6</v>
      </c>
      <c r="G43" s="63"/>
      <c r="H43" s="65" t="s">
        <v>103</v>
      </c>
      <c r="I43" s="68" t="s">
        <v>8</v>
      </c>
      <c r="J43" s="69" t="s">
        <v>11</v>
      </c>
      <c r="K43" s="70"/>
    </row>
    <row r="44" spans="1:11" ht="12.75">
      <c r="A44" s="57"/>
      <c r="B44" s="71"/>
      <c r="C44" s="72"/>
      <c r="D44" s="72"/>
      <c r="E44" s="73"/>
      <c r="F44" s="72"/>
      <c r="G44" s="72"/>
      <c r="H44" s="74"/>
      <c r="I44" s="74"/>
      <c r="J44" s="71"/>
      <c r="K44" s="74"/>
    </row>
    <row r="45" spans="1:11" ht="12.75">
      <c r="A45" s="57" t="s">
        <v>53</v>
      </c>
      <c r="B45" s="84">
        <v>4.763</v>
      </c>
      <c r="C45" s="85"/>
      <c r="D45" s="85"/>
      <c r="E45" s="86"/>
      <c r="F45" s="85"/>
      <c r="G45" s="85"/>
      <c r="H45" s="86"/>
      <c r="I45" s="86"/>
      <c r="J45" s="84"/>
      <c r="K45" s="86">
        <v>4.735</v>
      </c>
    </row>
    <row r="46" spans="1:11" ht="12.75">
      <c r="A46" s="57" t="s">
        <v>104</v>
      </c>
      <c r="B46" s="84">
        <v>2.703</v>
      </c>
      <c r="C46" s="85"/>
      <c r="D46" s="85"/>
      <c r="E46" s="86"/>
      <c r="F46" s="85"/>
      <c r="G46" s="85"/>
      <c r="H46" s="86"/>
      <c r="I46" s="86"/>
      <c r="J46" s="84">
        <v>100.005</v>
      </c>
      <c r="K46" s="86">
        <v>3.275</v>
      </c>
    </row>
    <row r="47" spans="1:11" ht="12.75">
      <c r="A47" s="57" t="s">
        <v>60</v>
      </c>
      <c r="B47" s="84">
        <v>3.801</v>
      </c>
      <c r="C47" s="85"/>
      <c r="D47" s="85"/>
      <c r="E47" s="86"/>
      <c r="F47" s="85"/>
      <c r="G47" s="85"/>
      <c r="H47" s="86"/>
      <c r="I47" s="86"/>
      <c r="J47" s="84"/>
      <c r="K47" s="86">
        <v>3.779</v>
      </c>
    </row>
    <row r="48" spans="1:11" ht="12.75">
      <c r="A48" s="57" t="s">
        <v>105</v>
      </c>
      <c r="B48" s="84">
        <v>0.048</v>
      </c>
      <c r="C48" s="85"/>
      <c r="D48" s="85"/>
      <c r="E48" s="86"/>
      <c r="F48" s="85"/>
      <c r="G48" s="85"/>
      <c r="H48" s="86"/>
      <c r="I48" s="86"/>
      <c r="J48" s="84"/>
      <c r="K48" s="86">
        <v>0.048</v>
      </c>
    </row>
    <row r="49" spans="1:11" ht="12.75">
      <c r="A49" s="57" t="s">
        <v>106</v>
      </c>
      <c r="B49" s="84">
        <v>3.196</v>
      </c>
      <c r="C49" s="85"/>
      <c r="D49" s="85"/>
      <c r="E49" s="86"/>
      <c r="F49" s="85"/>
      <c r="G49" s="85"/>
      <c r="H49" s="86"/>
      <c r="I49" s="86"/>
      <c r="J49" s="84"/>
      <c r="K49" s="86">
        <v>3.177</v>
      </c>
    </row>
    <row r="50" spans="1:11" ht="12.75">
      <c r="A50" s="57" t="s">
        <v>64</v>
      </c>
      <c r="B50" s="84">
        <v>85.516</v>
      </c>
      <c r="C50" s="85"/>
      <c r="D50" s="85"/>
      <c r="E50" s="86"/>
      <c r="F50" s="85"/>
      <c r="G50" s="85"/>
      <c r="H50" s="86"/>
      <c r="I50" s="86"/>
      <c r="J50" s="84"/>
      <c r="K50" s="86">
        <v>85.014</v>
      </c>
    </row>
    <row r="51" spans="1:11" ht="12.75">
      <c r="A51" s="57"/>
      <c r="B51" s="84"/>
      <c r="C51" s="85"/>
      <c r="D51" s="85"/>
      <c r="E51" s="86"/>
      <c r="F51" s="85"/>
      <c r="G51" s="85"/>
      <c r="H51" s="86"/>
      <c r="I51" s="86"/>
      <c r="J51" s="84"/>
      <c r="K51" s="86"/>
    </row>
    <row r="52" spans="1:11" ht="12.75">
      <c r="A52" s="53" t="s">
        <v>10</v>
      </c>
      <c r="B52" s="87">
        <v>100</v>
      </c>
      <c r="C52" s="88"/>
      <c r="D52" s="88"/>
      <c r="E52" s="89"/>
      <c r="F52" s="88"/>
      <c r="G52" s="88"/>
      <c r="H52" s="89"/>
      <c r="I52" s="89"/>
      <c r="J52" s="87">
        <v>100</v>
      </c>
      <c r="K52" s="89">
        <v>100</v>
      </c>
    </row>
    <row r="53" spans="1:11" ht="12.75">
      <c r="A53" s="67" t="s">
        <v>129</v>
      </c>
      <c r="B53" s="90">
        <v>61589.998</v>
      </c>
      <c r="C53" s="91"/>
      <c r="D53" s="91"/>
      <c r="E53" s="92"/>
      <c r="F53" s="91"/>
      <c r="G53" s="91"/>
      <c r="H53" s="92"/>
      <c r="I53" s="92"/>
      <c r="J53" s="90">
        <v>364.31</v>
      </c>
      <c r="K53" s="92">
        <v>61954.31</v>
      </c>
    </row>
    <row r="54" spans="1:11" ht="12.75">
      <c r="A54" s="49"/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ht="12.75">
      <c r="A55" s="82" t="s">
        <v>107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2.7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2.75">
      <c r="A57" s="82" t="s">
        <v>114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pans="1:11" ht="12.75">
      <c r="A58" s="82" t="s">
        <v>119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spans="1:11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spans="1:11" ht="12.75">
      <c r="A60" s="82" t="s">
        <v>109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3" spans="1:11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</row>
  </sheetData>
  <printOptions/>
  <pageMargins left="0.25" right="0.26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KAntigua</cp:lastModifiedBy>
  <cp:lastPrinted>2005-05-09T20:17:50Z</cp:lastPrinted>
  <dcterms:created xsi:type="dcterms:W3CDTF">2000-01-11T17:03:23Z</dcterms:created>
  <dcterms:modified xsi:type="dcterms:W3CDTF">2005-08-25T20:49:11Z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